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.Dép-C\FONTAINEBLEAU\J217-SD2\J217-16- ACCUEILS SERLIO\09-Consultation travaux phase 1\02-DCE\FR - Prepa DCE base vie\Marché FCS_Serlio\"/>
    </mc:Choice>
  </mc:AlternateContent>
  <xr:revisionPtr revIDLastSave="0" documentId="13_ncr:1_{A55C41C7-684E-42CC-8695-C00AB90CA5BA}" xr6:coauthVersionLast="47" xr6:coauthVersionMax="47" xr10:uidLastSave="{00000000-0000-0000-0000-000000000000}"/>
  <bookViews>
    <workbookView xWindow="1032" yWindow="96" windowWidth="21852" windowHeight="11868" activeTab="1" xr2:uid="{00000000-000D-0000-FFFF-FFFF00000000}"/>
  </bookViews>
  <sheets>
    <sheet name="PDG" sheetId="33" r:id="rId1"/>
    <sheet name="BASE VIE" sheetId="59" r:id="rId2"/>
  </sheets>
  <definedNames>
    <definedName name="_xlnm.Print_Titles" localSheetId="1">'BASE VIE'!$1:$1</definedName>
    <definedName name="tab_men">#REF!</definedName>
    <definedName name="tableau_fenêtres">#REF!</definedName>
    <definedName name="_xlnm.Print_Area" localSheetId="1">'BASE VIE'!$A$1:$Q$93</definedName>
    <definedName name="_xlnm.Print_Area" localSheetId="0">PDG!$A$1:$J$42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7" i="59" l="1"/>
  <c r="P60" i="59"/>
  <c r="P90" i="59"/>
  <c r="A7" i="59"/>
  <c r="A8" i="59"/>
  <c r="A9" i="59"/>
  <c r="A12" i="59" s="1"/>
  <c r="A10" i="59"/>
  <c r="A11" i="59"/>
  <c r="A13" i="59"/>
  <c r="A14" i="59"/>
  <c r="A15" i="59"/>
  <c r="A20" i="59"/>
  <c r="A21" i="59"/>
  <c r="A26" i="59"/>
  <c r="S18" i="59"/>
  <c r="S24" i="59"/>
  <c r="S30" i="59"/>
  <c r="S29" i="59"/>
  <c r="S23" i="59"/>
  <c r="S17" i="59"/>
  <c r="A16" i="59" l="1"/>
  <c r="O81" i="59"/>
  <c r="O80" i="59"/>
  <c r="O74" i="59"/>
  <c r="O17" i="59"/>
  <c r="A33" i="59"/>
  <c r="A34" i="59"/>
  <c r="O23" i="59"/>
  <c r="A18" i="59" l="1"/>
  <c r="A17" i="59"/>
  <c r="Q88" i="59"/>
  <c r="Q87" i="59"/>
  <c r="Q86" i="59"/>
  <c r="Q85" i="59"/>
  <c r="Q84" i="59"/>
  <c r="A84" i="59"/>
  <c r="Q82" i="59"/>
  <c r="Q81" i="59"/>
  <c r="Q80" i="59"/>
  <c r="Q79" i="59"/>
  <c r="Q78" i="59"/>
  <c r="A78" i="59"/>
  <c r="Q76" i="59"/>
  <c r="O75" i="59"/>
  <c r="Q75" i="59" s="1"/>
  <c r="Q74" i="59"/>
  <c r="Q73" i="59"/>
  <c r="Q72" i="59"/>
  <c r="A72" i="59"/>
  <c r="Q31" i="59"/>
  <c r="Q30" i="59"/>
  <c r="Q29" i="59"/>
  <c r="Q28" i="59"/>
  <c r="Q27" i="59"/>
  <c r="A27" i="59"/>
  <c r="Q21" i="59"/>
  <c r="Q25" i="59"/>
  <c r="O24" i="59"/>
  <c r="Q24" i="59" s="1"/>
  <c r="Q23" i="59"/>
  <c r="Q22" i="59"/>
  <c r="O57" i="59"/>
  <c r="Q57" i="59" s="1"/>
  <c r="Q58" i="59"/>
  <c r="Q56" i="59"/>
  <c r="Q55" i="59"/>
  <c r="A55" i="59"/>
  <c r="Q54" i="59"/>
  <c r="A54" i="59"/>
  <c r="Q38" i="59"/>
  <c r="Q35" i="59"/>
  <c r="Q34" i="59"/>
  <c r="Q33" i="59"/>
  <c r="Q48" i="59"/>
  <c r="Q44" i="59"/>
  <c r="O18" i="59"/>
  <c r="Q18" i="59" s="1"/>
  <c r="Q43" i="59"/>
  <c r="Q45" i="59"/>
  <c r="Q46" i="59"/>
  <c r="Q47" i="59"/>
  <c r="Q49" i="59"/>
  <c r="Q50" i="59"/>
  <c r="Q51" i="59"/>
  <c r="Q52" i="59"/>
  <c r="Q3" i="59"/>
  <c r="Q4" i="59"/>
  <c r="Q5" i="59"/>
  <c r="Q6" i="59"/>
  <c r="Q7" i="59"/>
  <c r="Q8" i="59"/>
  <c r="Q9" i="59"/>
  <c r="Q10" i="59"/>
  <c r="Q11" i="59"/>
  <c r="Q12" i="59"/>
  <c r="Q13" i="59"/>
  <c r="Q14" i="59"/>
  <c r="Q15" i="59"/>
  <c r="Q16" i="59"/>
  <c r="Q19" i="59"/>
  <c r="Q32" i="59"/>
  <c r="Q40" i="59"/>
  <c r="Q41" i="59"/>
  <c r="Q42" i="59"/>
  <c r="Q66" i="59"/>
  <c r="Q67" i="59"/>
  <c r="Q68" i="59"/>
  <c r="Q70" i="59"/>
  <c r="Q65" i="59"/>
  <c r="C91" i="59"/>
  <c r="J61" i="59"/>
  <c r="Q59" i="59"/>
  <c r="A59" i="59"/>
  <c r="A68" i="59"/>
  <c r="A67" i="59"/>
  <c r="A46" i="59"/>
  <c r="A50" i="59"/>
  <c r="A40" i="59"/>
  <c r="A41" i="59"/>
  <c r="A42" i="59"/>
  <c r="A5" i="59"/>
  <c r="Q36" i="59" l="1"/>
  <c r="Q37" i="59"/>
  <c r="A22" i="59" l="1"/>
  <c r="A23" i="59" s="1"/>
  <c r="P61" i="59"/>
  <c r="P62" i="59" s="1"/>
  <c r="Q89" i="59"/>
  <c r="A89" i="59"/>
  <c r="A24" i="59" l="1"/>
  <c r="A25" i="59" s="1"/>
  <c r="A6" i="59"/>
  <c r="P91" i="59" l="1"/>
  <c r="P92" i="59" s="1"/>
  <c r="A28" i="59" l="1"/>
  <c r="A29" i="59" s="1"/>
  <c r="A30" i="59" s="1"/>
  <c r="A31" i="59" l="1"/>
  <c r="A32" i="59" s="1"/>
  <c r="A35" i="59" l="1"/>
  <c r="A36" i="59" s="1"/>
  <c r="A37" i="59" s="1"/>
  <c r="A38" i="59" s="1"/>
  <c r="A43" i="59" l="1"/>
  <c r="A44" i="59" s="1"/>
  <c r="A45" i="59" l="1"/>
  <c r="A47" i="59" l="1"/>
  <c r="A48" i="59" l="1"/>
  <c r="A49" i="59" l="1"/>
  <c r="A51" i="59" l="1"/>
  <c r="A52" i="59" l="1"/>
  <c r="A56" i="59" s="1"/>
  <c r="A57" i="59" s="1"/>
  <c r="A58" i="59" s="1"/>
  <c r="A70" i="59" l="1"/>
  <c r="A73" i="59" l="1"/>
  <c r="A74" i="59" s="1"/>
  <c r="A75" i="59" s="1"/>
  <c r="A76" i="59" s="1"/>
  <c r="A79" i="59" s="1"/>
  <c r="A80" i="59" s="1"/>
  <c r="A81" i="59" s="1"/>
  <c r="A82" i="59" s="1"/>
  <c r="A85" i="59" s="1"/>
  <c r="A86" i="59" s="1"/>
  <c r="A87" i="59" s="1"/>
  <c r="A88" i="59" s="1"/>
</calcChain>
</file>

<file path=xl/sharedStrings.xml><?xml version="1.0" encoding="utf-8"?>
<sst xmlns="http://schemas.openxmlformats.org/spreadsheetml/2006/main" count="188" uniqueCount="110">
  <si>
    <t>N°</t>
  </si>
  <si>
    <t>Unité</t>
  </si>
  <si>
    <t>Quantité</t>
  </si>
  <si>
    <t>désignation des ouvrages</t>
  </si>
  <si>
    <t>P U</t>
  </si>
  <si>
    <t>Produit</t>
  </si>
  <si>
    <t>Total H.T.</t>
  </si>
  <si>
    <t>CCTP</t>
  </si>
  <si>
    <t>BASE VIE</t>
  </si>
  <si>
    <t>mois</t>
  </si>
  <si>
    <t>DEPARTEMENT</t>
  </si>
  <si>
    <t>LOCALITE</t>
  </si>
  <si>
    <t>EDIFICE</t>
  </si>
  <si>
    <t>MAITRISE D'ŒUVRE</t>
  </si>
  <si>
    <t>Maître d’ouvrage</t>
  </si>
  <si>
    <t>Cabinet François</t>
  </si>
  <si>
    <t>14 rue de Queuleu</t>
  </si>
  <si>
    <t>57070 Metz</t>
  </si>
  <si>
    <t>Téléphone : 03 87 36 82 75</t>
  </si>
  <si>
    <t>forfait</t>
  </si>
  <si>
    <t>Seine et Marne</t>
  </si>
  <si>
    <t>Fontainebleau</t>
  </si>
  <si>
    <t>Château</t>
  </si>
  <si>
    <t>20, rue Porte Côté</t>
  </si>
  <si>
    <t>41 005 Blois</t>
  </si>
  <si>
    <t>Téléphone : 02 54 74 70 33</t>
  </si>
  <si>
    <t>Etablissement public du château de Fontainebleau</t>
  </si>
  <si>
    <t>Château de Fontainebleau</t>
  </si>
  <si>
    <t>77300 Fontainebleau</t>
  </si>
  <si>
    <t>Maîtrise d’ouvrage déléguée :</t>
  </si>
  <si>
    <t>L’Opérateur du Patrimoine et des Projets Immobiliers de la Culture (OPPIC)</t>
  </si>
  <si>
    <t>30 rue du château des rentiers</t>
  </si>
  <si>
    <t>75647 PARIS</t>
  </si>
  <si>
    <t>contact@cabinetvmh.com</t>
  </si>
  <si>
    <t>BET Structure</t>
  </si>
  <si>
    <t>PARICA</t>
  </si>
  <si>
    <t>66 - 72, rue Marceau</t>
  </si>
  <si>
    <t>93100 Montreuil</t>
  </si>
  <si>
    <t>Téléphone : 01.48.51.79.65</t>
  </si>
  <si>
    <t>contact@parica.fr</t>
  </si>
  <si>
    <t xml:space="preserve">CONSTAT D'ETAT DES LIEUX </t>
  </si>
  <si>
    <t>EVACUATION DES BUNGALOWS EXISTANTS</t>
  </si>
  <si>
    <t>Dépose et évacuation des 3 modules y compris tous les aménagements extérieurs et intérieurs</t>
  </si>
  <si>
    <t>2.1.1</t>
  </si>
  <si>
    <t>2.1.2</t>
  </si>
  <si>
    <t>2.1.3</t>
  </si>
  <si>
    <t>Entretien mensuel</t>
  </si>
  <si>
    <t>BRANCHEMENTS ET RACCORDEMENTS</t>
  </si>
  <si>
    <t>TRANCHE FERME</t>
  </si>
  <si>
    <t>2.1.4</t>
  </si>
  <si>
    <t>2.1.5</t>
  </si>
  <si>
    <t>Location mensuelle du matériel</t>
  </si>
  <si>
    <t>Dépose et repli</t>
  </si>
  <si>
    <t>Besoin en eau</t>
  </si>
  <si>
    <t>Dépose, repli, et remise en état des lieux</t>
  </si>
  <si>
    <t>Raccordement à l'égout</t>
  </si>
  <si>
    <t xml:space="preserve">A soumettre à l'approbation du maitre d'œuvre </t>
  </si>
  <si>
    <t>Dépose, transport retour et remise en état des lieux</t>
  </si>
  <si>
    <t>Economiste</t>
  </si>
  <si>
    <t>Architecte A.C.M.H.</t>
  </si>
  <si>
    <t>Patrick Ponsot</t>
  </si>
  <si>
    <t>OPC</t>
  </si>
  <si>
    <t>Cabinet Machefer</t>
  </si>
  <si>
    <t>5 rue des Jacobins</t>
  </si>
  <si>
    <t>49100 Angers</t>
  </si>
  <si>
    <t>Téléphone : 06 07 36 49 28</t>
  </si>
  <si>
    <t>BET Réseaux</t>
  </si>
  <si>
    <t>ALTERNET</t>
  </si>
  <si>
    <t>7/7bis rue Abdel Hovelacque</t>
  </si>
  <si>
    <t>75013 Paris</t>
  </si>
  <si>
    <t>Téléphone : 01.53.79.04.00</t>
  </si>
  <si>
    <t>nicolas.ferrali@alternet.net</t>
  </si>
  <si>
    <t>direction@cabinetponsot.fr</t>
  </si>
  <si>
    <t>philippe.machefer@cpm-economistes.fr</t>
  </si>
  <si>
    <t>Compris équipements</t>
  </si>
  <si>
    <t>2.1.6</t>
  </si>
  <si>
    <t>Transport aller et pose, compris raccordements en énergie</t>
  </si>
  <si>
    <t>Vestiaires - 2 modules</t>
  </si>
  <si>
    <t>Sanitaires (mixtes) - 1 module</t>
  </si>
  <si>
    <t>Branchements principaux, comptage</t>
  </si>
  <si>
    <t>Armoire principale, branchement, comptage</t>
  </si>
  <si>
    <t>Raccordement sur point de puisage principal, comptage</t>
  </si>
  <si>
    <t>Evacuation aux égouts de la base vie</t>
  </si>
  <si>
    <t>Raccordement du module au réseau ou système autonome</t>
  </si>
  <si>
    <t>BUNGALOWS COMPLEMENTAIRES POUR BASE VIE</t>
  </si>
  <si>
    <t>Escaliers et passerelles de desserte extérieure pour pose sur 2 niveaux</t>
  </si>
  <si>
    <t>Vestiaires - 2 modules complémentaires</t>
  </si>
  <si>
    <t>Sanitaires (mixtes) - 1 module complémentaire</t>
  </si>
  <si>
    <t>22mois x 2 modules = 44 mois</t>
  </si>
  <si>
    <t>17mois x 2 modules = 34 mois</t>
  </si>
  <si>
    <t>TRANCHE OPTIONNELLE 
Bungalows complémentaires pour phase 2</t>
  </si>
  <si>
    <t>Pour la guérite du logisticien</t>
  </si>
  <si>
    <t>Electricité</t>
  </si>
  <si>
    <t>Réfectoire - 2 modules complémentaires</t>
  </si>
  <si>
    <t xml:space="preserve">Pour les parties concernées par l'intervention et toutes les parties contiguës non concernées désignées par le maitre d'ouvrage </t>
  </si>
  <si>
    <t>Réfectoire - 2 modules</t>
  </si>
  <si>
    <t>Total T.T.C.</t>
  </si>
  <si>
    <t>T.V.A. 20%</t>
  </si>
  <si>
    <t>Mise en place d'une base vie pour les besoins de l'opération :
Aménagement du vestibule Serlio et réfection des CTA 12,13,14 et 15</t>
  </si>
  <si>
    <t>PLANS DES INSTALLATIONS</t>
  </si>
  <si>
    <t>BUNGALOW POUR LE LOGISTICIEN</t>
  </si>
  <si>
    <t>installée au sud de l'aile sud du QHIV</t>
  </si>
  <si>
    <t>installé au droit du passage du Pont des Princes</t>
  </si>
  <si>
    <t>Location et maintenance mensuelle</t>
  </si>
  <si>
    <t>DECOMPOSITION DU PRIX GLOBAL ET FORFAITAIRE</t>
  </si>
  <si>
    <t>22mois x 1 module = 22 mois</t>
  </si>
  <si>
    <t>17mois x 1 module = 17 mois</t>
  </si>
  <si>
    <t>LOT 00 - BASE VIE</t>
  </si>
  <si>
    <t>ind.1 du 10/09/2025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</si>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</sst>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sz val="9"/>
      <color theme="9" tint="-0.249977111117893"/>
      <name val="Arial"/>
      <family val="2"/>
    </font>
    <font>
      <u/>
      <sz val="8"/>
      <name val="Arial"/>
      <family val="2"/>
    </font>
    <font>
      <b/>
      <i/>
      <sz val="10"/>
      <color theme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4" fontId="1" fillId="0" borderId="7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1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19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4" fontId="3" fillId="0" borderId="0" xfId="1" applyNumberFormat="1" applyAlignment="1">
      <alignment horizontal="center" vertical="center"/>
    </xf>
    <xf numFmtId="0" fontId="3" fillId="0" borderId="0" xfId="1" applyAlignment="1">
      <alignment vertical="center"/>
    </xf>
    <xf numFmtId="4" fontId="1" fillId="0" borderId="0" xfId="1" applyNumberFormat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7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10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 indent="1"/>
    </xf>
    <xf numFmtId="0" fontId="8" fillId="0" borderId="0" xfId="0" applyFont="1" applyAlignment="1">
      <alignment horizontal="right" vertical="center" indent="1"/>
    </xf>
    <xf numFmtId="0" fontId="2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 indent="2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4" fontId="23" fillId="0" borderId="0" xfId="1" applyNumberFormat="1" applyFont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indent="3"/>
    </xf>
    <xf numFmtId="0" fontId="1" fillId="0" borderId="0" xfId="1" applyFont="1" applyAlignment="1">
      <alignment horizontal="left" vertical="center" indent="1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 indent="4"/>
    </xf>
    <xf numFmtId="0" fontId="18" fillId="0" borderId="0" xfId="4" applyFont="1" applyFill="1" applyBorder="1" applyAlignment="1" applyProtection="1">
      <alignment horizontal="left" vertical="center"/>
    </xf>
    <xf numFmtId="4" fontId="1" fillId="0" borderId="0" xfId="4" applyNumberFormat="1" applyFont="1" applyFill="1" applyBorder="1" applyAlignment="1" applyProtection="1">
      <alignment horizontal="left" vertical="center" indent="4"/>
    </xf>
    <xf numFmtId="4" fontId="18" fillId="0" borderId="0" xfId="4" applyNumberFormat="1" applyFont="1" applyFill="1" applyBorder="1" applyAlignment="1" applyProtection="1">
      <alignment horizontal="center"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2" fillId="0" borderId="0" xfId="0" quotePrefix="1" applyFont="1" applyAlignment="1">
      <alignment vertical="center" wrapText="1"/>
    </xf>
    <xf numFmtId="0" fontId="2" fillId="0" borderId="17" xfId="0" applyFont="1" applyBorder="1" applyAlignment="1">
      <alignment horizontal="left" vertical="center" indent="1"/>
    </xf>
    <xf numFmtId="4" fontId="2" fillId="0" borderId="0" xfId="0" applyNumberFormat="1" applyFont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4" fontId="2" fillId="0" borderId="10" xfId="0" applyNumberFormat="1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1" quotePrefix="1" applyFont="1" applyAlignment="1">
      <alignment horizontal="left" vertical="center" indent="1"/>
    </xf>
    <xf numFmtId="0" fontId="2" fillId="0" borderId="17" xfId="1" applyFont="1" applyBorder="1" applyAlignment="1">
      <alignment horizontal="left" vertical="center" indent="3"/>
    </xf>
    <xf numFmtId="0" fontId="1" fillId="0" borderId="17" xfId="1" applyFont="1" applyBorder="1" applyAlignment="1">
      <alignment horizontal="left" vertical="center" indent="4"/>
    </xf>
    <xf numFmtId="0" fontId="3" fillId="0" borderId="24" xfId="1" applyBorder="1"/>
    <xf numFmtId="0" fontId="1" fillId="0" borderId="24" xfId="1" applyFont="1" applyBorder="1" applyAlignment="1">
      <alignment vertical="center"/>
    </xf>
    <xf numFmtId="4" fontId="2" fillId="0" borderId="24" xfId="1" applyNumberFormat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1" fillId="0" borderId="3" xfId="1" applyFont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2" fillId="0" borderId="3" xfId="1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17" xfId="1" applyFont="1" applyBorder="1" applyAlignment="1">
      <alignment horizontal="left" indent="1"/>
    </xf>
    <xf numFmtId="0" fontId="3" fillId="0" borderId="24" xfId="1" applyBorder="1" applyAlignment="1">
      <alignment horizontal="center"/>
    </xf>
    <xf numFmtId="0" fontId="2" fillId="0" borderId="23" xfId="1" applyFont="1" applyBorder="1" applyAlignment="1">
      <alignment horizontal="left" vertical="center" indent="3"/>
    </xf>
    <xf numFmtId="0" fontId="1" fillId="0" borderId="23" xfId="1" applyFont="1" applyBorder="1" applyAlignment="1">
      <alignment horizontal="left" vertical="center" indent="4"/>
    </xf>
    <xf numFmtId="0" fontId="1" fillId="0" borderId="23" xfId="0" applyFont="1" applyBorder="1" applyAlignment="1">
      <alignment horizontal="left" vertical="center" indent="4"/>
    </xf>
    <xf numFmtId="0" fontId="1" fillId="0" borderId="23" xfId="4" applyFont="1" applyFill="1" applyBorder="1" applyAlignment="1" applyProtection="1">
      <alignment horizontal="left" vertical="center" indent="4"/>
    </xf>
    <xf numFmtId="0" fontId="2" fillId="0" borderId="0" xfId="1" applyFont="1" applyAlignment="1">
      <alignment horizontal="left" vertical="center" indent="2"/>
    </xf>
    <xf numFmtId="0" fontId="1" fillId="0" borderId="0" xfId="1" applyFont="1" applyAlignment="1">
      <alignment horizontal="left" vertical="center" indent="3"/>
    </xf>
    <xf numFmtId="4" fontId="1" fillId="0" borderId="0" xfId="4" applyNumberFormat="1" applyFont="1" applyFill="1" applyBorder="1" applyAlignment="1" applyProtection="1">
      <alignment horizontal="left" vertical="center" indent="3"/>
    </xf>
    <xf numFmtId="0" fontId="1" fillId="0" borderId="0" xfId="0" applyFont="1" applyAlignment="1">
      <alignment horizontal="left" vertical="center" indent="4"/>
    </xf>
    <xf numFmtId="0" fontId="22" fillId="0" borderId="0" xfId="0" quotePrefix="1" applyFont="1" applyAlignment="1">
      <alignment horizontal="left" vertical="center" wrapText="1" indent="2"/>
    </xf>
    <xf numFmtId="0" fontId="22" fillId="0" borderId="0" xfId="0" quotePrefix="1" applyFont="1" applyAlignment="1">
      <alignment horizontal="left" vertical="center" indent="1"/>
    </xf>
    <xf numFmtId="2" fontId="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indent="17"/>
    </xf>
    <xf numFmtId="4" fontId="12" fillId="0" borderId="0" xfId="1" applyNumberFormat="1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4" fontId="1" fillId="0" borderId="0" xfId="1" applyNumberFormat="1" applyFont="1" applyAlignment="1">
      <alignment horizontal="left" vertical="center" indent="1"/>
    </xf>
    <xf numFmtId="4" fontId="1" fillId="0" borderId="17" xfId="1" applyNumberFormat="1" applyFont="1" applyBorder="1" applyAlignment="1">
      <alignment horizontal="left" vertical="center" indent="1"/>
    </xf>
    <xf numFmtId="4" fontId="1" fillId="0" borderId="24" xfId="1" applyNumberFormat="1" applyFont="1" applyBorder="1" applyAlignment="1">
      <alignment horizontal="left" vertical="center" indent="1"/>
    </xf>
    <xf numFmtId="0" fontId="1" fillId="0" borderId="0" xfId="1" applyFont="1" applyAlignment="1">
      <alignment horizontal="left" vertical="center" indent="1"/>
    </xf>
    <xf numFmtId="0" fontId="24" fillId="0" borderId="0" xfId="1" applyFont="1" applyAlignment="1">
      <alignment horizontal="center" vertical="center" wrapText="1"/>
    </xf>
    <xf numFmtId="0" fontId="1" fillId="0" borderId="17" xfId="4" applyFont="1" applyFill="1" applyBorder="1" applyAlignment="1" applyProtection="1">
      <alignment horizontal="left" vertical="center" wrapText="1" indent="4"/>
    </xf>
    <xf numFmtId="0" fontId="1" fillId="0" borderId="0" xfId="4" applyFont="1" applyFill="1" applyBorder="1" applyAlignment="1" applyProtection="1">
      <alignment horizontal="left" vertical="center" wrapText="1" indent="4"/>
    </xf>
    <xf numFmtId="0" fontId="1" fillId="0" borderId="24" xfId="4" applyFont="1" applyFill="1" applyBorder="1" applyAlignment="1" applyProtection="1">
      <alignment horizontal="left" vertical="center" wrapText="1" indent="4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4" fontId="2" fillId="0" borderId="3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4" fillId="0" borderId="21" xfId="0" quotePrefix="1" applyFont="1" applyBorder="1" applyAlignment="1">
      <alignment horizontal="center" vertical="center"/>
    </xf>
    <xf numFmtId="0" fontId="24" fillId="0" borderId="8" xfId="0" quotePrefix="1" applyFont="1" applyBorder="1" applyAlignment="1">
      <alignment horizontal="center" vertical="center"/>
    </xf>
    <xf numFmtId="0" fontId="24" fillId="0" borderId="22" xfId="0" quotePrefix="1" applyFont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4" fontId="8" fillId="0" borderId="0" xfId="0" applyNumberFormat="1" applyFont="1" applyAlignment="1">
      <alignment horizontal="center" vertical="center"/>
    </xf>
    <xf numFmtId="0" fontId="1" fillId="0" borderId="7" xfId="0" quotePrefix="1" applyFont="1" applyBorder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24" fillId="0" borderId="21" xfId="0" quotePrefix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indent="1"/>
    </xf>
    <xf numFmtId="4" fontId="8" fillId="0" borderId="3" xfId="0" applyNumberFormat="1" applyFont="1" applyBorder="1" applyAlignment="1">
      <alignment horizontal="center" vertical="center"/>
    </xf>
  </cellXfs>
  <cellStyles count="8">
    <cellStyle name="Lien hypertexte" xfId="4" builtinId="8"/>
    <cellStyle name="Milliers 5" xfId="7" xr:uid="{F61E83B7-0D2B-4655-9A12-F054D3C7AEBD}"/>
    <cellStyle name="Monétaire 2" xfId="3" xr:uid="{3DB18039-74E0-48F3-8617-288D1B91A3E0}"/>
    <cellStyle name="Normal" xfId="0" builtinId="0"/>
    <cellStyle name="Normal 2" xfId="1" xr:uid="{00000000-0005-0000-0000-000003000000}"/>
    <cellStyle name="Normal 2 2" xfId="5" xr:uid="{5F288DAE-AF9D-42ED-8EC9-ED60AF798E36}"/>
    <cellStyle name="Normal 3" xfId="2" xr:uid="{A5C94EF4-D9F2-4180-B243-9680DEC225CB}"/>
    <cellStyle name="Normal 4" xfId="6" xr:uid="{60C10483-14C3-4D8A-98D8-D1FE47E0230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parica.fr" TargetMode="External"/><Relationship Id="rId2" Type="http://schemas.openxmlformats.org/officeDocument/2006/relationships/hyperlink" Target="mailto:philippe.machefer@cpm-economistes.fr" TargetMode="External"/><Relationship Id="rId1" Type="http://schemas.openxmlformats.org/officeDocument/2006/relationships/hyperlink" Target="mailto:direction@cabinetponsot.fr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contact@cabinetvmh.com" TargetMode="External"/><Relationship Id="rId4" Type="http://schemas.openxmlformats.org/officeDocument/2006/relationships/hyperlink" Target="mailto:nicolas.ferrali@alternet.ne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7A6A3-2802-4D51-B5AC-355EB8574913}">
  <sheetPr>
    <outlinePr summaryBelow="0" summaryRight="0"/>
    <pageSetUpPr fitToPage="1"/>
  </sheetPr>
  <dimension ref="A1:IP46"/>
  <sheetViews>
    <sheetView showGridLines="0" showZeros="0" view="pageBreakPreview" topLeftCell="A41" zoomScaleNormal="100" zoomScaleSheetLayoutView="100" workbookViewId="0">
      <selection activeCell="A20" sqref="A20:J20"/>
    </sheetView>
  </sheetViews>
  <sheetFormatPr baseColWidth="10" defaultColWidth="11.44140625" defaultRowHeight="13.2" x14ac:dyDescent="0.25"/>
  <cols>
    <col min="1" max="2" width="10.44140625" style="43" customWidth="1"/>
    <col min="3" max="3" width="11" style="43" customWidth="1" collapsed="1"/>
    <col min="4" max="4" width="10.44140625" style="48" customWidth="1"/>
    <col min="5" max="5" width="5.6640625" style="48" customWidth="1"/>
    <col min="6" max="6" width="5.6640625" style="49" customWidth="1"/>
    <col min="7" max="7" width="9.44140625" style="49" customWidth="1"/>
    <col min="8" max="8" width="10.44140625" style="49" customWidth="1"/>
    <col min="9" max="9" width="7.44140625" style="48" customWidth="1"/>
    <col min="10" max="10" width="10.44140625" style="48" customWidth="1"/>
    <col min="11" max="11" width="5.33203125" style="45" customWidth="1"/>
    <col min="12" max="12" width="12.5546875" style="44" customWidth="1"/>
    <col min="13" max="13" width="6.109375" style="44" customWidth="1"/>
    <col min="14" max="16" width="11.44140625" style="45" customWidth="1"/>
    <col min="17" max="17" width="11.88671875" style="45" bestFit="1" customWidth="1"/>
    <col min="18" max="19" width="11.44140625" style="45"/>
    <col min="20" max="23" width="11.44140625" style="46"/>
    <col min="24" max="16384" width="11.44140625" style="45"/>
  </cols>
  <sheetData>
    <row r="1" spans="1:15" s="38" customFormat="1" ht="14.25" customHeight="1" x14ac:dyDescent="0.25">
      <c r="A1" s="126" t="s">
        <v>14</v>
      </c>
      <c r="B1" s="126"/>
      <c r="C1" s="126"/>
      <c r="D1" s="126"/>
      <c r="E1" s="126"/>
      <c r="F1" s="126"/>
      <c r="G1" s="126"/>
      <c r="H1" s="126"/>
      <c r="I1" s="126"/>
      <c r="J1" s="126"/>
      <c r="K1" s="87"/>
      <c r="L1" s="88"/>
      <c r="M1" s="88"/>
      <c r="N1" s="87"/>
      <c r="O1" s="87"/>
    </row>
    <row r="2" spans="1:15" s="38" customFormat="1" ht="14.25" customHeight="1" x14ac:dyDescent="0.25">
      <c r="A2" s="127" t="s">
        <v>26</v>
      </c>
      <c r="B2" s="127"/>
      <c r="C2" s="127"/>
      <c r="D2" s="127"/>
      <c r="E2" s="127"/>
      <c r="F2" s="127"/>
      <c r="G2" s="127"/>
      <c r="H2" s="127"/>
      <c r="I2" s="127"/>
      <c r="J2" s="127"/>
      <c r="K2" s="64"/>
      <c r="L2" s="61"/>
      <c r="M2" s="61"/>
      <c r="N2" s="64"/>
      <c r="O2" s="64"/>
    </row>
    <row r="3" spans="1:15" s="38" customFormat="1" ht="14.25" customHeight="1" x14ac:dyDescent="0.25">
      <c r="A3" s="127" t="s">
        <v>27</v>
      </c>
      <c r="B3" s="127"/>
      <c r="C3" s="127"/>
      <c r="D3" s="127"/>
      <c r="E3" s="127"/>
      <c r="F3" s="127"/>
      <c r="G3" s="127"/>
      <c r="H3" s="127"/>
      <c r="I3" s="127"/>
      <c r="J3" s="127"/>
      <c r="K3" s="64"/>
      <c r="L3" s="61"/>
      <c r="M3" s="61"/>
      <c r="N3" s="64"/>
      <c r="O3" s="64"/>
    </row>
    <row r="4" spans="1:15" s="38" customFormat="1" ht="15" customHeight="1" x14ac:dyDescent="0.25">
      <c r="A4" s="127" t="s">
        <v>28</v>
      </c>
      <c r="B4" s="127"/>
      <c r="C4" s="127"/>
      <c r="D4" s="127"/>
      <c r="E4" s="127"/>
      <c r="F4" s="127"/>
      <c r="G4" s="127"/>
      <c r="H4" s="127"/>
      <c r="I4" s="127"/>
      <c r="J4" s="127"/>
      <c r="K4" s="64"/>
      <c r="L4" s="61"/>
      <c r="M4" s="61"/>
      <c r="N4" s="64"/>
      <c r="O4" s="64"/>
    </row>
    <row r="5" spans="1:15" s="38" customFormat="1" ht="11.4" customHeight="1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64"/>
      <c r="L5" s="61"/>
      <c r="M5" s="61"/>
      <c r="N5" s="64"/>
      <c r="O5" s="64"/>
    </row>
    <row r="6" spans="1:15" s="38" customFormat="1" ht="15" customHeight="1" x14ac:dyDescent="0.25">
      <c r="A6" s="132" t="s">
        <v>29</v>
      </c>
      <c r="B6" s="132"/>
      <c r="C6" s="132"/>
      <c r="D6" s="132"/>
      <c r="E6" s="132"/>
      <c r="F6" s="132"/>
      <c r="G6" s="132"/>
      <c r="H6" s="132"/>
      <c r="I6" s="132"/>
      <c r="J6" s="132"/>
      <c r="K6" s="64"/>
      <c r="L6" s="61"/>
      <c r="M6" s="61"/>
      <c r="N6" s="64"/>
      <c r="O6" s="64"/>
    </row>
    <row r="7" spans="1:15" s="38" customFormat="1" ht="15" customHeight="1" x14ac:dyDescent="0.25">
      <c r="A7" s="133" t="s">
        <v>30</v>
      </c>
      <c r="B7" s="133"/>
      <c r="C7" s="133"/>
      <c r="D7" s="133"/>
      <c r="E7" s="133"/>
      <c r="F7" s="133"/>
      <c r="G7" s="133"/>
      <c r="H7" s="133"/>
      <c r="I7" s="133"/>
      <c r="J7" s="133"/>
      <c r="K7" s="64"/>
      <c r="L7" s="61"/>
      <c r="M7" s="61"/>
      <c r="N7" s="64"/>
      <c r="O7" s="64"/>
    </row>
    <row r="8" spans="1:15" s="38" customFormat="1" ht="15" customHeight="1" x14ac:dyDescent="0.25">
      <c r="A8" s="133" t="s">
        <v>31</v>
      </c>
      <c r="B8" s="133"/>
      <c r="C8" s="133"/>
      <c r="D8" s="133"/>
      <c r="E8" s="133"/>
      <c r="F8" s="133"/>
      <c r="G8" s="133"/>
      <c r="H8" s="133"/>
      <c r="I8" s="133"/>
      <c r="J8" s="133"/>
      <c r="K8" s="64"/>
      <c r="L8" s="61"/>
      <c r="M8" s="61"/>
      <c r="N8" s="64"/>
      <c r="O8" s="64"/>
    </row>
    <row r="9" spans="1:15" s="38" customFormat="1" ht="15" customHeight="1" x14ac:dyDescent="0.25">
      <c r="A9" s="133" t="s">
        <v>32</v>
      </c>
      <c r="B9" s="133"/>
      <c r="C9" s="133"/>
      <c r="D9" s="133"/>
      <c r="E9" s="133"/>
      <c r="F9" s="133"/>
      <c r="G9" s="133"/>
      <c r="H9" s="133"/>
      <c r="I9" s="133"/>
      <c r="J9" s="133"/>
      <c r="K9" s="64"/>
      <c r="L9" s="61"/>
      <c r="M9" s="61"/>
      <c r="N9" s="64"/>
      <c r="O9" s="64"/>
    </row>
    <row r="10" spans="1:15" s="38" customFormat="1" ht="15" customHeight="1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1"/>
      <c r="M10" s="61"/>
      <c r="N10" s="64"/>
      <c r="O10" s="64"/>
    </row>
    <row r="11" spans="1:15" s="38" customFormat="1" ht="15" customHeight="1" x14ac:dyDescent="0.2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1"/>
      <c r="M11" s="61"/>
      <c r="N11" s="64"/>
      <c r="O11" s="64"/>
    </row>
    <row r="12" spans="1:15" s="38" customFormat="1" x14ac:dyDescent="0.25">
      <c r="A12" s="40"/>
      <c r="B12" s="65"/>
      <c r="C12" s="40"/>
      <c r="D12" s="64"/>
      <c r="E12" s="64"/>
      <c r="F12" s="39"/>
      <c r="G12" s="39"/>
      <c r="H12" s="39"/>
      <c r="I12" s="39"/>
      <c r="J12" s="39"/>
      <c r="K12" s="64"/>
      <c r="L12" s="61"/>
      <c r="M12" s="61"/>
      <c r="N12" s="40"/>
      <c r="O12" s="40"/>
    </row>
    <row r="13" spans="1:15" s="38" customFormat="1" ht="16.5" customHeight="1" x14ac:dyDescent="0.25">
      <c r="A13" s="132" t="s">
        <v>10</v>
      </c>
      <c r="B13" s="132"/>
      <c r="C13" s="132"/>
      <c r="D13" s="132" t="s">
        <v>11</v>
      </c>
      <c r="E13" s="132"/>
      <c r="F13" s="132"/>
      <c r="G13" s="132"/>
      <c r="H13" s="132" t="s">
        <v>12</v>
      </c>
      <c r="I13" s="132"/>
      <c r="J13" s="132"/>
      <c r="L13" s="66"/>
      <c r="M13" s="66"/>
      <c r="N13" s="63"/>
      <c r="O13" s="63"/>
    </row>
    <row r="14" spans="1:15" s="38" customFormat="1" ht="16.5" customHeight="1" x14ac:dyDescent="0.25">
      <c r="A14" s="134" t="s">
        <v>20</v>
      </c>
      <c r="B14" s="134"/>
      <c r="C14" s="134"/>
      <c r="D14" s="134" t="s">
        <v>21</v>
      </c>
      <c r="E14" s="134"/>
      <c r="F14" s="134"/>
      <c r="G14" s="134"/>
      <c r="H14" s="134" t="s">
        <v>22</v>
      </c>
      <c r="I14" s="134"/>
      <c r="J14" s="134"/>
      <c r="L14" s="61"/>
      <c r="M14" s="61"/>
      <c r="N14" s="64"/>
      <c r="O14" s="64"/>
    </row>
    <row r="15" spans="1:15" s="38" customFormat="1" ht="19.8" customHeight="1" x14ac:dyDescent="0.25">
      <c r="A15" s="65"/>
      <c r="B15" s="65"/>
      <c r="C15" s="40"/>
      <c r="D15" s="64"/>
      <c r="E15" s="64"/>
      <c r="F15" s="39"/>
      <c r="G15" s="39"/>
      <c r="H15" s="39"/>
      <c r="I15" s="123"/>
      <c r="J15" s="123"/>
      <c r="K15" s="64"/>
      <c r="L15" s="61"/>
      <c r="M15" s="61"/>
      <c r="N15" s="40"/>
      <c r="O15" s="40"/>
    </row>
    <row r="16" spans="1:15" s="38" customFormat="1" ht="16.5" customHeight="1" x14ac:dyDescent="0.25">
      <c r="A16" s="135" t="s">
        <v>98</v>
      </c>
      <c r="B16" s="136"/>
      <c r="C16" s="136"/>
      <c r="D16" s="136"/>
      <c r="E16" s="136"/>
      <c r="F16" s="136"/>
      <c r="G16" s="136"/>
      <c r="H16" s="136"/>
      <c r="I16" s="136"/>
      <c r="J16" s="136"/>
      <c r="K16" s="64"/>
      <c r="L16" s="61"/>
      <c r="M16" s="61"/>
      <c r="N16" s="40"/>
      <c r="O16" s="40"/>
    </row>
    <row r="17" spans="1:250" s="38" customFormat="1" ht="16.5" customHeight="1" x14ac:dyDescent="0.25">
      <c r="A17" s="136"/>
      <c r="B17" s="136"/>
      <c r="C17" s="136"/>
      <c r="D17" s="136"/>
      <c r="E17" s="136"/>
      <c r="F17" s="136"/>
      <c r="G17" s="136"/>
      <c r="H17" s="136"/>
      <c r="I17" s="136"/>
      <c r="J17" s="136"/>
      <c r="K17" s="64"/>
      <c r="L17" s="61"/>
      <c r="M17" s="61"/>
      <c r="N17" s="40"/>
      <c r="O17" s="40"/>
    </row>
    <row r="18" spans="1:250" s="38" customFormat="1" ht="31.5" customHeight="1" x14ac:dyDescent="0.25">
      <c r="A18" s="67"/>
      <c r="B18" s="67"/>
      <c r="C18" s="68"/>
      <c r="D18" s="69"/>
      <c r="E18" s="69"/>
      <c r="F18" s="70"/>
      <c r="G18" s="70"/>
      <c r="H18" s="70"/>
      <c r="I18" s="71"/>
      <c r="J18" s="71"/>
      <c r="K18" s="61"/>
      <c r="L18" s="61"/>
      <c r="M18" s="61"/>
    </row>
    <row r="19" spans="1:250" s="38" customFormat="1" ht="15" customHeight="1" x14ac:dyDescent="0.25">
      <c r="A19" s="137" t="s">
        <v>109</v>
      </c>
      <c r="B19" s="137"/>
      <c r="C19" s="137"/>
      <c r="D19" s="137"/>
      <c r="E19" s="137"/>
      <c r="F19" s="137"/>
      <c r="G19" s="137"/>
      <c r="H19" s="137"/>
      <c r="I19" s="137"/>
      <c r="J19" s="137"/>
      <c r="K19" s="61"/>
      <c r="L19" s="61"/>
      <c r="M19" s="61"/>
    </row>
    <row r="20" spans="1:250" s="38" customFormat="1" ht="15.6" customHeight="1" x14ac:dyDescent="0.25">
      <c r="A20" s="128"/>
      <c r="B20" s="128"/>
      <c r="C20" s="128"/>
      <c r="D20" s="128"/>
      <c r="E20" s="128"/>
      <c r="F20" s="128"/>
      <c r="G20" s="128"/>
      <c r="H20" s="128"/>
      <c r="I20" s="128"/>
      <c r="J20" s="128"/>
      <c r="K20" s="61"/>
      <c r="L20" s="61"/>
      <c r="M20" s="61"/>
    </row>
    <row r="21" spans="1:250" s="38" customFormat="1" ht="13.8" customHeight="1" x14ac:dyDescent="0.25">
      <c r="A21" s="67"/>
      <c r="B21" s="67"/>
      <c r="C21" s="68"/>
      <c r="D21" s="69"/>
      <c r="E21" s="69"/>
      <c r="F21" s="70"/>
      <c r="G21" s="70"/>
      <c r="H21" s="70"/>
      <c r="I21" s="72" t="s">
        <v>108</v>
      </c>
      <c r="J21" s="71"/>
      <c r="K21" s="61"/>
      <c r="L21" s="61"/>
      <c r="M21" s="61"/>
    </row>
    <row r="22" spans="1:250" s="38" customFormat="1" ht="34.5" customHeight="1" x14ac:dyDescent="0.25">
      <c r="A22" s="129" t="s">
        <v>104</v>
      </c>
      <c r="B22" s="130"/>
      <c r="C22" s="130"/>
      <c r="D22" s="130"/>
      <c r="E22" s="130"/>
      <c r="F22" s="130"/>
      <c r="G22" s="130"/>
      <c r="H22" s="130"/>
      <c r="I22" s="130"/>
      <c r="J22" s="131"/>
      <c r="K22" s="73"/>
      <c r="L22" s="66"/>
      <c r="M22" s="66"/>
      <c r="N22" s="74"/>
      <c r="O22" s="74"/>
    </row>
    <row r="23" spans="1:250" s="38" customFormat="1" ht="34.5" customHeight="1" x14ac:dyDescent="0.25">
      <c r="A23" s="138" t="s">
        <v>107</v>
      </c>
      <c r="B23" s="139"/>
      <c r="C23" s="139"/>
      <c r="D23" s="139"/>
      <c r="E23" s="139"/>
      <c r="F23" s="139"/>
      <c r="G23" s="139"/>
      <c r="H23" s="139"/>
      <c r="I23" s="139"/>
      <c r="J23" s="140"/>
      <c r="K23" s="73"/>
      <c r="L23" s="66"/>
      <c r="M23" s="66"/>
      <c r="N23" s="74"/>
      <c r="O23" s="74"/>
    </row>
    <row r="24" spans="1:250" s="38" customFormat="1" ht="27.75" customHeight="1" x14ac:dyDescent="0.25">
      <c r="A24" s="75"/>
      <c r="B24" s="76"/>
      <c r="C24" s="40"/>
      <c r="D24" s="64"/>
      <c r="E24" s="64"/>
      <c r="F24" s="39"/>
      <c r="G24" s="39"/>
      <c r="H24" s="39"/>
      <c r="I24" s="77"/>
      <c r="J24" s="41"/>
      <c r="K24" s="61"/>
      <c r="L24" s="61"/>
      <c r="M24" s="61"/>
    </row>
    <row r="25" spans="1:250" s="38" customFormat="1" ht="72.599999999999994" customHeight="1" x14ac:dyDescent="0.25">
      <c r="A25" s="75"/>
      <c r="B25" s="76"/>
      <c r="C25" s="40"/>
      <c r="D25" s="64"/>
      <c r="E25" s="64"/>
      <c r="F25" s="39"/>
      <c r="G25" s="39"/>
      <c r="H25" s="39"/>
      <c r="I25" s="77"/>
      <c r="J25" s="41"/>
      <c r="K25" s="61"/>
      <c r="L25" s="61"/>
      <c r="M25" s="61"/>
    </row>
    <row r="26" spans="1:250" s="38" customFormat="1" ht="21" customHeight="1" x14ac:dyDescent="0.25">
      <c r="A26" s="145" t="s">
        <v>13</v>
      </c>
      <c r="B26" s="145"/>
      <c r="C26" s="145"/>
      <c r="D26" s="145"/>
      <c r="E26" s="145"/>
      <c r="F26" s="145"/>
      <c r="G26" s="145"/>
      <c r="H26" s="145"/>
      <c r="I26" s="145"/>
      <c r="J26" s="145"/>
      <c r="K26" s="61"/>
      <c r="L26" s="61"/>
      <c r="M26" s="61"/>
    </row>
    <row r="27" spans="1:250" s="38" customFormat="1" ht="22.5" customHeight="1" x14ac:dyDescent="0.25">
      <c r="K27" s="42"/>
      <c r="L27" s="61"/>
      <c r="M27" s="66"/>
    </row>
    <row r="28" spans="1:250" ht="15" customHeight="1" x14ac:dyDescent="0.25">
      <c r="A28" s="78" t="s">
        <v>59</v>
      </c>
      <c r="C28" s="60"/>
      <c r="D28" s="98" t="s">
        <v>61</v>
      </c>
      <c r="E28" s="45"/>
      <c r="F28" s="60"/>
      <c r="G28" s="100"/>
      <c r="H28" s="115" t="s">
        <v>58</v>
      </c>
      <c r="I28" s="60"/>
      <c r="J28" s="60"/>
      <c r="K28" s="60"/>
    </row>
    <row r="29" spans="1:250" s="38" customFormat="1" ht="15" customHeight="1" x14ac:dyDescent="0.25">
      <c r="A29" s="81" t="s">
        <v>60</v>
      </c>
      <c r="C29" s="80"/>
      <c r="D29" s="99" t="s">
        <v>62</v>
      </c>
      <c r="F29" s="47"/>
      <c r="G29" s="101"/>
      <c r="H29" s="116" t="s">
        <v>15</v>
      </c>
      <c r="J29" s="47"/>
      <c r="K29" s="47"/>
      <c r="L29" s="61"/>
      <c r="M29" s="66"/>
    </row>
    <row r="30" spans="1:250" s="38" customFormat="1" ht="15" customHeight="1" x14ac:dyDescent="0.25">
      <c r="A30" s="81" t="s">
        <v>23</v>
      </c>
      <c r="C30" s="80"/>
      <c r="D30" s="99" t="s">
        <v>63</v>
      </c>
      <c r="F30" s="47"/>
      <c r="G30" s="101"/>
      <c r="H30" s="116" t="s">
        <v>16</v>
      </c>
      <c r="J30" s="47"/>
      <c r="K30" s="47"/>
      <c r="L30" s="61"/>
      <c r="M30" s="61"/>
    </row>
    <row r="31" spans="1:250" s="38" customFormat="1" ht="15" customHeight="1" x14ac:dyDescent="0.25">
      <c r="A31" s="81" t="s">
        <v>24</v>
      </c>
      <c r="C31" s="80"/>
      <c r="D31" s="99" t="s">
        <v>64</v>
      </c>
      <c r="F31" s="47"/>
      <c r="G31" s="101"/>
      <c r="H31" s="116" t="s">
        <v>17</v>
      </c>
      <c r="J31" s="47"/>
      <c r="K31" s="47"/>
      <c r="L31" s="66"/>
      <c r="M31" s="66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  <c r="IO31" s="60"/>
      <c r="IP31" s="60"/>
    </row>
    <row r="32" spans="1:250" s="38" customFormat="1" ht="15" customHeight="1" x14ac:dyDescent="0.25">
      <c r="A32" s="81" t="s">
        <v>25</v>
      </c>
      <c r="C32" s="80"/>
      <c r="D32" s="99" t="s">
        <v>65</v>
      </c>
      <c r="F32" s="47"/>
      <c r="G32" s="101"/>
      <c r="H32" s="116" t="s">
        <v>18</v>
      </c>
      <c r="J32" s="47"/>
      <c r="K32" s="47"/>
      <c r="L32" s="61"/>
      <c r="M32" s="61"/>
    </row>
    <row r="33" spans="1:19" s="38" customFormat="1" ht="22.8" customHeight="1" x14ac:dyDescent="0.25">
      <c r="A33" s="83" t="s">
        <v>72</v>
      </c>
      <c r="C33" s="82"/>
      <c r="D33" s="146" t="s">
        <v>73</v>
      </c>
      <c r="E33" s="147"/>
      <c r="F33" s="147"/>
      <c r="G33" s="148"/>
      <c r="H33" s="117" t="s">
        <v>33</v>
      </c>
      <c r="I33" s="84"/>
      <c r="J33" s="84"/>
      <c r="K33" s="40"/>
      <c r="L33" s="61"/>
      <c r="M33" s="61"/>
    </row>
    <row r="34" spans="1:19" s="46" customFormat="1" ht="15" customHeight="1" x14ac:dyDescent="0.25">
      <c r="A34" s="141"/>
      <c r="B34" s="141"/>
      <c r="C34" s="141"/>
      <c r="D34" s="142"/>
      <c r="E34" s="141"/>
      <c r="F34" s="141"/>
      <c r="G34" s="143"/>
      <c r="H34" s="144"/>
      <c r="I34" s="144"/>
      <c r="J34" s="144"/>
      <c r="K34" s="45"/>
      <c r="L34" s="44"/>
      <c r="M34" s="44"/>
      <c r="N34" s="45"/>
      <c r="O34" s="45"/>
      <c r="P34" s="45"/>
      <c r="Q34" s="45"/>
      <c r="R34" s="45"/>
      <c r="S34" s="45"/>
    </row>
    <row r="35" spans="1:19" s="46" customFormat="1" ht="15" customHeight="1" x14ac:dyDescent="0.25">
      <c r="A35" s="103"/>
      <c r="B35" s="103"/>
      <c r="C35" s="104"/>
      <c r="D35" s="105"/>
      <c r="E35" s="106"/>
      <c r="F35" s="107"/>
      <c r="G35" s="108"/>
      <c r="H35" s="107"/>
      <c r="I35" s="106"/>
      <c r="J35" s="106"/>
      <c r="K35" s="45"/>
      <c r="L35" s="44"/>
      <c r="M35" s="44"/>
      <c r="N35" s="45"/>
      <c r="O35" s="45"/>
      <c r="P35" s="45"/>
      <c r="Q35" s="45"/>
      <c r="R35" s="45"/>
      <c r="S35" s="45"/>
    </row>
    <row r="36" spans="1:19" s="46" customFormat="1" ht="15" customHeight="1" x14ac:dyDescent="0.25">
      <c r="A36" s="78" t="s">
        <v>66</v>
      </c>
      <c r="D36" s="111" t="s">
        <v>34</v>
      </c>
      <c r="E36" s="48"/>
      <c r="F36" s="49"/>
      <c r="G36" s="110"/>
      <c r="H36" s="49"/>
      <c r="I36" s="48"/>
      <c r="J36" s="85"/>
      <c r="K36" s="85"/>
      <c r="L36" s="44"/>
      <c r="M36" s="44"/>
      <c r="N36" s="45"/>
      <c r="O36" s="45"/>
      <c r="P36" s="45"/>
      <c r="Q36" s="45"/>
      <c r="R36" s="45"/>
      <c r="S36" s="45"/>
    </row>
    <row r="37" spans="1:19" ht="15" customHeight="1" x14ac:dyDescent="0.25">
      <c r="A37" s="81" t="s">
        <v>67</v>
      </c>
      <c r="D37" s="112" t="s">
        <v>35</v>
      </c>
      <c r="G37" s="102"/>
    </row>
    <row r="38" spans="1:19" ht="15" customHeight="1" x14ac:dyDescent="0.25">
      <c r="A38" s="118" t="s">
        <v>68</v>
      </c>
      <c r="D38" s="113" t="s">
        <v>36</v>
      </c>
      <c r="G38" s="102"/>
    </row>
    <row r="39" spans="1:19" s="46" customFormat="1" ht="15" customHeight="1" x14ac:dyDescent="0.25">
      <c r="A39" s="118" t="s">
        <v>69</v>
      </c>
      <c r="D39" s="113" t="s">
        <v>37</v>
      </c>
      <c r="E39" s="48"/>
      <c r="F39" s="49"/>
      <c r="G39" s="110"/>
      <c r="H39" s="49"/>
      <c r="I39" s="86"/>
      <c r="J39" s="48"/>
      <c r="K39" s="45"/>
      <c r="L39" s="44"/>
      <c r="M39" s="44"/>
      <c r="N39" s="45"/>
      <c r="O39" s="45"/>
      <c r="P39" s="45"/>
      <c r="Q39" s="45"/>
      <c r="R39" s="45"/>
      <c r="S39" s="45"/>
    </row>
    <row r="40" spans="1:19" ht="15" customHeight="1" x14ac:dyDescent="0.25">
      <c r="A40" s="118" t="s">
        <v>70</v>
      </c>
      <c r="D40" s="113" t="s">
        <v>38</v>
      </c>
      <c r="G40" s="102"/>
    </row>
    <row r="41" spans="1:19" ht="15" customHeight="1" x14ac:dyDescent="0.25">
      <c r="A41" s="83" t="s">
        <v>71</v>
      </c>
      <c r="D41" s="114" t="s">
        <v>39</v>
      </c>
      <c r="G41" s="102"/>
    </row>
    <row r="42" spans="1:19" ht="15" customHeight="1" x14ac:dyDescent="0.25">
      <c r="D42" s="109"/>
      <c r="G42" s="102"/>
    </row>
    <row r="43" spans="1:19" ht="15" customHeight="1" x14ac:dyDescent="0.25"/>
    <row r="44" spans="1:19" ht="15" customHeight="1" x14ac:dyDescent="0.25"/>
    <row r="45" spans="1:19" ht="15" customHeight="1" x14ac:dyDescent="0.25"/>
    <row r="46" spans="1:19" ht="15" customHeight="1" x14ac:dyDescent="0.25"/>
  </sheetData>
  <sheetProtection selectLockedCells="1"/>
  <mergeCells count="25">
    <mergeCell ref="A13:C13"/>
    <mergeCell ref="D13:G13"/>
    <mergeCell ref="H13:J13"/>
    <mergeCell ref="A23:J23"/>
    <mergeCell ref="A34:C34"/>
    <mergeCell ref="D34:G34"/>
    <mergeCell ref="H34:J34"/>
    <mergeCell ref="A26:J26"/>
    <mergeCell ref="D33:G33"/>
    <mergeCell ref="A1:J1"/>
    <mergeCell ref="A2:J2"/>
    <mergeCell ref="A3:J3"/>
    <mergeCell ref="A20:J20"/>
    <mergeCell ref="A22:J22"/>
    <mergeCell ref="A6:J6"/>
    <mergeCell ref="A7:J7"/>
    <mergeCell ref="A8:J8"/>
    <mergeCell ref="A9:J9"/>
    <mergeCell ref="A14:C14"/>
    <mergeCell ref="D14:G14"/>
    <mergeCell ref="H14:J14"/>
    <mergeCell ref="A16:J17"/>
    <mergeCell ref="A19:J19"/>
    <mergeCell ref="A4:J4"/>
    <mergeCell ref="A5:J5"/>
  </mergeCells>
  <hyperlinks>
    <hyperlink ref="A33" r:id="rId1" xr:uid="{4B0CFA3C-2C41-4DBC-B1E5-3A22A980FFEF}"/>
    <hyperlink ref="D33" r:id="rId2" xr:uid="{81910C8D-1AB0-41B6-8E98-3EBC9A8AB383}"/>
    <hyperlink ref="D41" r:id="rId3" xr:uid="{FDB133AC-0081-4441-99BB-8892C3275FD6}"/>
    <hyperlink ref="A41" r:id="rId4" xr:uid="{C2732EC8-752A-4AED-8B23-CC28AF8D5C89}"/>
    <hyperlink ref="H33" r:id="rId5" xr:uid="{27BB6F52-E444-4D24-9AD4-06EFA416252E}"/>
  </hyperlinks>
  <printOptions horizontalCentered="1"/>
  <pageMargins left="0.39370078740157483" right="0.39370078740157483" top="0.55118110236220474" bottom="0.74803149606299213" header="0.31496062992125984" footer="0.31496062992125984"/>
  <pageSetup paperSize="9" fitToHeight="0" orientation="portrait" r:id="rId6"/>
  <headerFooter differentFirst="1">
    <oddFooter>&amp;L&amp;8 77 - Fontainebleau
Château&amp;C&amp;8BASE VIE&amp;R&amp;8Lot 00
 Page &amp;P / &amp;N</oddFooter>
  </headerFooter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F9A6D-CC5D-4655-83EF-DAE24278890A}">
  <sheetPr>
    <tabColor theme="9" tint="-0.249977111117893"/>
    <outlinePr summaryBelow="0" summaryRight="0"/>
    <pageSetUpPr fitToPage="1"/>
  </sheetPr>
  <dimension ref="A1:S96"/>
  <sheetViews>
    <sheetView showGridLines="0" showZeros="0" tabSelected="1" view="pageBreakPreview" zoomScale="115" zoomScaleNormal="100" zoomScaleSheetLayoutView="115" workbookViewId="0">
      <selection activeCell="A20" sqref="A20:J20"/>
    </sheetView>
  </sheetViews>
  <sheetFormatPr baseColWidth="10" defaultColWidth="11.44140625" defaultRowHeight="13.2" x14ac:dyDescent="0.25"/>
  <cols>
    <col min="1" max="1" width="3.88671875" style="12" customWidth="1"/>
    <col min="2" max="2" width="4.6640625" style="12" customWidth="1"/>
    <col min="3" max="3" width="34.21875" style="11" customWidth="1"/>
    <col min="4" max="4" width="6.6640625" style="13" customWidth="1"/>
    <col min="5" max="5" width="1.88671875" style="13" bestFit="1" customWidth="1"/>
    <col min="6" max="6" width="7.109375" style="13" customWidth="1"/>
    <col min="7" max="7" width="3.21875" style="13" customWidth="1"/>
    <col min="8" max="8" width="6.77734375" style="13" customWidth="1"/>
    <col min="9" max="9" width="1.88671875" style="13" bestFit="1" customWidth="1"/>
    <col min="10" max="10" width="6.77734375" style="13" customWidth="1"/>
    <col min="11" max="11" width="1.88671875" style="13" bestFit="1" customWidth="1"/>
    <col min="12" max="12" width="8.77734375" style="13" customWidth="1"/>
    <col min="13" max="13" width="3.44140625" style="13" customWidth="1"/>
    <col min="14" max="14" width="5.5546875" style="8" customWidth="1" collapsed="1"/>
    <col min="15" max="15" width="6.88671875" style="14" customWidth="1"/>
    <col min="16" max="16" width="9" style="15" customWidth="1"/>
    <col min="17" max="17" width="10.109375" style="15" customWidth="1"/>
    <col min="18" max="18" width="8.5546875" style="5" customWidth="1"/>
    <col min="19" max="19" width="11" style="5" customWidth="1"/>
    <col min="20" max="20" width="7.77734375" style="5" customWidth="1"/>
    <col min="21" max="21" width="11.44140625" style="5"/>
    <col min="22" max="22" width="7.5546875" style="5" customWidth="1"/>
    <col min="23" max="23" width="6.44140625" style="5" customWidth="1"/>
    <col min="24" max="16384" width="11.44140625" style="5"/>
  </cols>
  <sheetData>
    <row r="1" spans="1:17" ht="28.5" customHeight="1" x14ac:dyDescent="0.25">
      <c r="A1" s="20" t="s">
        <v>0</v>
      </c>
      <c r="B1" s="21" t="s">
        <v>7</v>
      </c>
      <c r="C1" s="149" t="s">
        <v>3</v>
      </c>
      <c r="D1" s="150"/>
      <c r="E1" s="150"/>
      <c r="F1" s="150"/>
      <c r="G1" s="150"/>
      <c r="H1" s="150"/>
      <c r="I1" s="150"/>
      <c r="J1" s="150"/>
      <c r="K1" s="150"/>
      <c r="L1" s="150"/>
      <c r="M1" s="50"/>
      <c r="N1" s="3" t="s">
        <v>1</v>
      </c>
      <c r="O1" s="4" t="s">
        <v>2</v>
      </c>
      <c r="P1" s="4" t="s">
        <v>4</v>
      </c>
      <c r="Q1" s="4" t="s">
        <v>5</v>
      </c>
    </row>
    <row r="2" spans="1:17" ht="19.8" customHeight="1" x14ac:dyDescent="0.25">
      <c r="A2" s="16"/>
      <c r="B2" s="6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24"/>
      <c r="O2" s="19"/>
      <c r="P2" s="22"/>
      <c r="Q2" s="55"/>
    </row>
    <row r="3" spans="1:17" s="1" customFormat="1" ht="35.4" customHeight="1" x14ac:dyDescent="0.25">
      <c r="A3" s="37"/>
      <c r="B3" s="28"/>
      <c r="C3" s="155" t="s">
        <v>48</v>
      </c>
      <c r="D3" s="156"/>
      <c r="E3" s="156"/>
      <c r="F3" s="156"/>
      <c r="G3" s="156"/>
      <c r="H3" s="156"/>
      <c r="I3" s="156"/>
      <c r="J3" s="156"/>
      <c r="K3" s="156"/>
      <c r="L3" s="156"/>
      <c r="M3" s="157"/>
      <c r="N3" s="28"/>
      <c r="O3" s="28"/>
      <c r="P3" s="2"/>
      <c r="Q3" s="56">
        <f t="shared" ref="Q3:Q52" si="0">+P3*O3</f>
        <v>0</v>
      </c>
    </row>
    <row r="4" spans="1:17" s="1" customFormat="1" ht="15" customHeight="1" x14ac:dyDescent="0.25">
      <c r="A4" s="37"/>
      <c r="B4" s="28"/>
      <c r="C4" s="58"/>
      <c r="D4" s="25"/>
      <c r="E4" s="26"/>
      <c r="F4" s="25"/>
      <c r="G4" s="26"/>
      <c r="H4" s="25"/>
      <c r="I4" s="26"/>
      <c r="J4" s="25"/>
      <c r="K4" s="26"/>
      <c r="L4" s="36"/>
      <c r="M4" s="23"/>
      <c r="N4" s="28"/>
      <c r="O4" s="28"/>
      <c r="P4" s="2"/>
      <c r="Q4" s="56">
        <f t="shared" si="0"/>
        <v>0</v>
      </c>
    </row>
    <row r="5" spans="1:17" s="1" customFormat="1" ht="15" customHeight="1" x14ac:dyDescent="0.25">
      <c r="A5" s="37" t="str">
        <f>IF(N5="","",MAX(A$2:A2)+1)</f>
        <v/>
      </c>
      <c r="B5" s="28" t="s">
        <v>43</v>
      </c>
      <c r="C5" s="30" t="s">
        <v>40</v>
      </c>
      <c r="D5" s="25"/>
      <c r="E5" s="26"/>
      <c r="F5" s="25"/>
      <c r="G5" s="26"/>
      <c r="H5" s="25"/>
      <c r="I5" s="26"/>
      <c r="J5" s="25"/>
      <c r="K5" s="26"/>
      <c r="L5" s="36"/>
      <c r="M5" s="23"/>
      <c r="N5" s="28"/>
      <c r="O5" s="53"/>
      <c r="P5" s="2"/>
      <c r="Q5" s="56">
        <f t="shared" si="0"/>
        <v>0</v>
      </c>
    </row>
    <row r="6" spans="1:17" s="1" customFormat="1" ht="22.8" customHeight="1" x14ac:dyDescent="0.25">
      <c r="A6" s="37">
        <f>IF(N6="","",MAX(A$2:A5)+1)</f>
        <v>1</v>
      </c>
      <c r="B6" s="28"/>
      <c r="C6" s="160" t="s">
        <v>94</v>
      </c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28" t="s">
        <v>19</v>
      </c>
      <c r="O6" s="53">
        <v>1</v>
      </c>
      <c r="P6" s="2"/>
      <c r="Q6" s="56">
        <f t="shared" si="0"/>
        <v>0</v>
      </c>
    </row>
    <row r="7" spans="1:17" s="1" customFormat="1" ht="15" customHeight="1" x14ac:dyDescent="0.25">
      <c r="A7" s="37" t="str">
        <f>IF(N7="","",MAX(A$2:A6)+1)</f>
        <v/>
      </c>
      <c r="B7" s="28"/>
      <c r="C7" s="30"/>
      <c r="D7" s="25"/>
      <c r="E7" s="26"/>
      <c r="F7" s="25"/>
      <c r="G7" s="26"/>
      <c r="H7" s="25"/>
      <c r="I7" s="26"/>
      <c r="J7" s="25"/>
      <c r="K7" s="26"/>
      <c r="L7" s="36"/>
      <c r="M7" s="23"/>
      <c r="N7" s="28"/>
      <c r="O7" s="53"/>
      <c r="P7" s="2"/>
      <c r="Q7" s="56">
        <f t="shared" si="0"/>
        <v>0</v>
      </c>
    </row>
    <row r="8" spans="1:17" s="1" customFormat="1" ht="15" customHeight="1" x14ac:dyDescent="0.25">
      <c r="A8" s="37" t="str">
        <f>IF(N8="","",MAX(A$2:A7)+1)</f>
        <v/>
      </c>
      <c r="B8" s="28" t="s">
        <v>44</v>
      </c>
      <c r="C8" s="30" t="s">
        <v>99</v>
      </c>
      <c r="D8" s="25"/>
      <c r="E8" s="26"/>
      <c r="F8" s="25"/>
      <c r="G8" s="26"/>
      <c r="H8" s="25"/>
      <c r="I8" s="26"/>
      <c r="J8" s="25"/>
      <c r="K8" s="26"/>
      <c r="L8" s="36"/>
      <c r="M8" s="23"/>
      <c r="N8" s="28"/>
      <c r="O8" s="53"/>
      <c r="P8" s="2"/>
      <c r="Q8" s="56">
        <f t="shared" si="0"/>
        <v>0</v>
      </c>
    </row>
    <row r="9" spans="1:17" s="1" customFormat="1" ht="15" customHeight="1" x14ac:dyDescent="0.25">
      <c r="A9" s="37">
        <f>IF(N9="","",MAX(A$2:A8)+1)</f>
        <v>2</v>
      </c>
      <c r="B9" s="28"/>
      <c r="C9" s="160" t="s">
        <v>56</v>
      </c>
      <c r="D9" s="161"/>
      <c r="E9" s="161"/>
      <c r="F9" s="161"/>
      <c r="G9" s="161"/>
      <c r="H9" s="161"/>
      <c r="I9" s="161"/>
      <c r="J9" s="161"/>
      <c r="K9" s="161"/>
      <c r="L9" s="161"/>
      <c r="M9" s="162"/>
      <c r="N9" s="28" t="s">
        <v>19</v>
      </c>
      <c r="O9" s="53">
        <v>1</v>
      </c>
      <c r="P9" s="2"/>
      <c r="Q9" s="56">
        <f t="shared" si="0"/>
        <v>0</v>
      </c>
    </row>
    <row r="10" spans="1:17" s="1" customFormat="1" ht="15" customHeight="1" x14ac:dyDescent="0.25">
      <c r="A10" s="37" t="str">
        <f>IF(N10="","",MAX(A$2:A9)+1)</f>
        <v/>
      </c>
      <c r="B10" s="28"/>
      <c r="C10" s="30"/>
      <c r="D10" s="25"/>
      <c r="E10" s="26"/>
      <c r="F10" s="25"/>
      <c r="G10" s="26"/>
      <c r="H10" s="25"/>
      <c r="I10" s="26"/>
      <c r="J10" s="25"/>
      <c r="K10" s="26"/>
      <c r="L10" s="36"/>
      <c r="M10" s="23"/>
      <c r="N10" s="28"/>
      <c r="O10" s="53"/>
      <c r="P10" s="2"/>
      <c r="Q10" s="56">
        <f t="shared" si="0"/>
        <v>0</v>
      </c>
    </row>
    <row r="11" spans="1:17" s="1" customFormat="1" ht="15" customHeight="1" x14ac:dyDescent="0.25">
      <c r="A11" s="37" t="str">
        <f>IF(N11="","",MAX(A$2:A10)+1)</f>
        <v/>
      </c>
      <c r="B11" s="28" t="s">
        <v>45</v>
      </c>
      <c r="C11" s="30" t="s">
        <v>41</v>
      </c>
      <c r="D11" s="25"/>
      <c r="E11" s="26"/>
      <c r="F11" s="25"/>
      <c r="G11" s="26"/>
      <c r="H11" s="25"/>
      <c r="I11" s="26"/>
      <c r="J11" s="25"/>
      <c r="K11" s="26"/>
      <c r="L11" s="36"/>
      <c r="M11" s="23"/>
      <c r="N11" s="28"/>
      <c r="O11" s="53"/>
      <c r="P11" s="2"/>
      <c r="Q11" s="56">
        <f t="shared" si="0"/>
        <v>0</v>
      </c>
    </row>
    <row r="12" spans="1:17" s="1" customFormat="1" ht="15" customHeight="1" x14ac:dyDescent="0.25">
      <c r="A12" s="37">
        <f>IF(N12="","",MAX(A$2:A11)+1)</f>
        <v>3</v>
      </c>
      <c r="B12" s="28"/>
      <c r="C12" s="29" t="s">
        <v>42</v>
      </c>
      <c r="D12" s="25"/>
      <c r="E12" s="26"/>
      <c r="F12" s="25"/>
      <c r="G12" s="26"/>
      <c r="H12" s="25"/>
      <c r="I12" s="26"/>
      <c r="J12" s="25"/>
      <c r="K12" s="26"/>
      <c r="L12" s="36"/>
      <c r="M12" s="23"/>
      <c r="N12" s="28" t="s">
        <v>19</v>
      </c>
      <c r="O12" s="53">
        <v>1</v>
      </c>
      <c r="P12" s="2"/>
      <c r="Q12" s="56">
        <f t="shared" si="0"/>
        <v>0</v>
      </c>
    </row>
    <row r="13" spans="1:17" s="1" customFormat="1" ht="15" customHeight="1" x14ac:dyDescent="0.25">
      <c r="A13" s="37" t="str">
        <f>IF(N13="","",MAX(A$2:A12)+1)</f>
        <v/>
      </c>
      <c r="B13" s="28"/>
      <c r="C13" s="30"/>
      <c r="D13" s="25"/>
      <c r="E13" s="26"/>
      <c r="F13" s="25"/>
      <c r="G13" s="26"/>
      <c r="H13" s="25"/>
      <c r="I13" s="26"/>
      <c r="J13" s="25"/>
      <c r="K13" s="26"/>
      <c r="L13" s="36"/>
      <c r="M13" s="23"/>
      <c r="N13" s="28"/>
      <c r="O13" s="53"/>
      <c r="P13" s="2"/>
      <c r="Q13" s="56">
        <f t="shared" si="0"/>
        <v>0</v>
      </c>
    </row>
    <row r="14" spans="1:17" s="1" customFormat="1" ht="15" customHeight="1" x14ac:dyDescent="0.25">
      <c r="A14" s="37" t="str">
        <f>IF(N14="","",MAX(A$2:A13)+1)</f>
        <v/>
      </c>
      <c r="B14" s="28" t="s">
        <v>49</v>
      </c>
      <c r="C14" s="30" t="s">
        <v>8</v>
      </c>
      <c r="D14" s="124" t="s">
        <v>101</v>
      </c>
      <c r="E14" s="26"/>
      <c r="F14" s="25"/>
      <c r="G14" s="26"/>
      <c r="H14" s="25"/>
      <c r="I14" s="26"/>
      <c r="J14" s="25"/>
      <c r="K14" s="26"/>
      <c r="L14" s="36"/>
      <c r="M14" s="23"/>
      <c r="N14" s="28"/>
      <c r="O14" s="53"/>
      <c r="P14" s="2"/>
      <c r="Q14" s="56">
        <f t="shared" si="0"/>
        <v>0</v>
      </c>
    </row>
    <row r="15" spans="1:17" s="1" customFormat="1" ht="15" customHeight="1" x14ac:dyDescent="0.25">
      <c r="A15" s="37" t="str">
        <f>IF(N15="","",MAX(A$2:A14)+1)</f>
        <v/>
      </c>
      <c r="B15" s="28"/>
      <c r="C15" s="120" t="s">
        <v>77</v>
      </c>
      <c r="D15" s="25"/>
      <c r="E15" s="26"/>
      <c r="F15" s="25"/>
      <c r="G15" s="26"/>
      <c r="H15" s="25"/>
      <c r="I15" s="26"/>
      <c r="J15" s="25"/>
      <c r="K15" s="26"/>
      <c r="L15" s="36"/>
      <c r="M15" s="23"/>
      <c r="N15" s="28"/>
      <c r="O15" s="53"/>
      <c r="P15" s="2"/>
      <c r="Q15" s="56">
        <f t="shared" si="0"/>
        <v>0</v>
      </c>
    </row>
    <row r="16" spans="1:17" s="1" customFormat="1" ht="15" customHeight="1" x14ac:dyDescent="0.25">
      <c r="A16" s="37">
        <f>IF(N16="","",MAX(A$2:A15)+1)</f>
        <v>4</v>
      </c>
      <c r="B16" s="28"/>
      <c r="C16" s="62" t="s">
        <v>76</v>
      </c>
      <c r="D16" s="25"/>
      <c r="E16" s="26"/>
      <c r="F16" s="25"/>
      <c r="G16" s="26"/>
      <c r="H16" s="25"/>
      <c r="I16" s="26"/>
      <c r="J16" s="25"/>
      <c r="K16" s="26"/>
      <c r="L16" s="36"/>
      <c r="M16" s="23"/>
      <c r="N16" s="28" t="s">
        <v>19</v>
      </c>
      <c r="O16" s="53">
        <v>2</v>
      </c>
      <c r="P16" s="2"/>
      <c r="Q16" s="56">
        <f t="shared" si="0"/>
        <v>0</v>
      </c>
    </row>
    <row r="17" spans="1:19" s="1" customFormat="1" ht="15" customHeight="1" x14ac:dyDescent="0.25">
      <c r="A17" s="37">
        <f>IF(N17="","",MAX(A$2:A16)+1)</f>
        <v>5</v>
      </c>
      <c r="B17" s="28"/>
      <c r="C17" s="62" t="s">
        <v>103</v>
      </c>
      <c r="D17" s="25"/>
      <c r="E17" s="26"/>
      <c r="F17" s="25"/>
      <c r="G17" s="26"/>
      <c r="H17" s="25"/>
      <c r="I17" s="26"/>
      <c r="J17" s="121" t="s">
        <v>88</v>
      </c>
      <c r="K17" s="26"/>
      <c r="L17" s="36"/>
      <c r="M17" s="23"/>
      <c r="N17" s="28" t="s">
        <v>9</v>
      </c>
      <c r="O17" s="53">
        <f>22*2</f>
        <v>44</v>
      </c>
      <c r="P17" s="2"/>
      <c r="Q17" s="56">
        <f>+P17*O17</f>
        <v>0</v>
      </c>
      <c r="R17" s="54"/>
      <c r="S17" s="1">
        <f>+P17*2</f>
        <v>0</v>
      </c>
    </row>
    <row r="18" spans="1:19" s="1" customFormat="1" ht="15" customHeight="1" x14ac:dyDescent="0.25">
      <c r="A18" s="37">
        <f>IF(N18="","",MAX(A$2:A17)+1)</f>
        <v>6</v>
      </c>
      <c r="B18" s="28"/>
      <c r="C18" s="62" t="s">
        <v>46</v>
      </c>
      <c r="D18" s="25"/>
      <c r="E18" s="26"/>
      <c r="F18" s="25"/>
      <c r="G18" s="26"/>
      <c r="H18" s="25"/>
      <c r="I18" s="26"/>
      <c r="J18" s="121"/>
      <c r="K18" s="26"/>
      <c r="L18" s="36"/>
      <c r="M18" s="23"/>
      <c r="N18" s="28" t="s">
        <v>9</v>
      </c>
      <c r="O18" s="53">
        <f>O17</f>
        <v>44</v>
      </c>
      <c r="P18" s="2"/>
      <c r="Q18" s="56">
        <f t="shared" si="0"/>
        <v>0</v>
      </c>
      <c r="S18" s="1">
        <f>+P18*2</f>
        <v>0</v>
      </c>
    </row>
    <row r="19" spans="1:19" s="1" customFormat="1" ht="15" customHeight="1" x14ac:dyDescent="0.25">
      <c r="A19" s="37" t="s">
        <v>109</v>
      </c>
      <c r="B19" s="28"/>
      <c r="C19" s="62" t="s">
        <v>57</v>
      </c>
      <c r="D19" s="25"/>
      <c r="E19" s="26"/>
      <c r="F19" s="25"/>
      <c r="G19" s="26"/>
      <c r="H19" s="25"/>
      <c r="I19" s="26"/>
      <c r="J19" s="25"/>
      <c r="K19" s="26"/>
      <c r="L19" s="36"/>
      <c r="M19" s="23"/>
      <c r="N19" s="28" t="s">
        <v>19</v>
      </c>
      <c r="O19" s="53">
        <v>2</v>
      </c>
      <c r="P19" s="2"/>
      <c r="Q19" s="56">
        <f t="shared" si="0"/>
        <v>0</v>
      </c>
    </row>
    <row r="20" spans="1:19" s="1" customFormat="1" ht="7.2" customHeight="1" x14ac:dyDescent="0.25">
      <c r="A20" s="37" t="str">
        <f>IF(N20="","",MAX(A$2:A19)+1)</f>
        <v/>
      </c>
      <c r="B20" s="28"/>
      <c r="C20" s="62"/>
      <c r="D20" s="25"/>
      <c r="E20" s="26"/>
      <c r="F20" s="25"/>
      <c r="G20" s="26"/>
      <c r="H20" s="25"/>
      <c r="I20" s="26"/>
      <c r="J20" s="25"/>
      <c r="K20" s="26"/>
      <c r="L20" s="36"/>
      <c r="M20" s="23"/>
      <c r="N20" s="28"/>
      <c r="O20" s="53"/>
      <c r="P20" s="2"/>
      <c r="Q20" s="56"/>
    </row>
    <row r="21" spans="1:19" s="1" customFormat="1" ht="15" customHeight="1" x14ac:dyDescent="0.25">
      <c r="A21" s="37" t="str">
        <f>IF(N21="","",MAX(A$2:A20)+1)</f>
        <v/>
      </c>
      <c r="B21" s="28"/>
      <c r="C21" s="120" t="s">
        <v>95</v>
      </c>
      <c r="D21" s="25"/>
      <c r="E21" s="26"/>
      <c r="F21" s="25"/>
      <c r="G21" s="26"/>
      <c r="H21" s="25"/>
      <c r="I21" s="26"/>
      <c r="J21" s="25"/>
      <c r="K21" s="26"/>
      <c r="L21" s="36"/>
      <c r="M21" s="23"/>
      <c r="N21" s="28"/>
      <c r="O21" s="53"/>
      <c r="P21" s="2"/>
      <c r="Q21" s="56">
        <f t="shared" ref="Q21" si="1">+P21*O21</f>
        <v>0</v>
      </c>
    </row>
    <row r="22" spans="1:19" s="1" customFormat="1" ht="15" customHeight="1" x14ac:dyDescent="0.25">
      <c r="A22" s="37">
        <f>IF(N22="","",MAX(A$2:A21)+1)</f>
        <v>7</v>
      </c>
      <c r="B22" s="28"/>
      <c r="C22" s="62" t="s">
        <v>76</v>
      </c>
      <c r="D22" s="25"/>
      <c r="E22" s="26"/>
      <c r="F22" s="25"/>
      <c r="G22" s="26"/>
      <c r="H22" s="25"/>
      <c r="I22" s="26"/>
      <c r="J22" s="121"/>
      <c r="K22" s="26"/>
      <c r="L22" s="36"/>
      <c r="M22" s="23"/>
      <c r="N22" s="28" t="s">
        <v>19</v>
      </c>
      <c r="O22" s="53">
        <v>2</v>
      </c>
      <c r="P22" s="2"/>
      <c r="Q22" s="56">
        <f t="shared" ref="Q22:Q25" si="2">+P22*O22</f>
        <v>0</v>
      </c>
    </row>
    <row r="23" spans="1:19" s="1" customFormat="1" ht="15" customHeight="1" x14ac:dyDescent="0.25">
      <c r="A23" s="37">
        <f>IF(N23="","",MAX(A$2:A22)+1)</f>
        <v>8</v>
      </c>
      <c r="B23" s="28"/>
      <c r="C23" s="62" t="s">
        <v>103</v>
      </c>
      <c r="D23" s="25"/>
      <c r="E23" s="26"/>
      <c r="F23" s="25"/>
      <c r="G23" s="26"/>
      <c r="H23" s="25"/>
      <c r="I23" s="26"/>
      <c r="J23" s="121" t="s">
        <v>88</v>
      </c>
      <c r="K23" s="26"/>
      <c r="L23" s="36"/>
      <c r="M23" s="23"/>
      <c r="N23" s="28" t="s">
        <v>9</v>
      </c>
      <c r="O23" s="53">
        <f>O17</f>
        <v>44</v>
      </c>
      <c r="P23" s="2"/>
      <c r="Q23" s="56">
        <f t="shared" si="2"/>
        <v>0</v>
      </c>
      <c r="S23" s="1">
        <f>+P23*2</f>
        <v>0</v>
      </c>
    </row>
    <row r="24" spans="1:19" s="1" customFormat="1" ht="15" customHeight="1" x14ac:dyDescent="0.25">
      <c r="A24" s="37">
        <f>IF(N24="","",MAX(A$2:A23)+1)</f>
        <v>9</v>
      </c>
      <c r="B24" s="28"/>
      <c r="C24" s="62" t="s">
        <v>46</v>
      </c>
      <c r="D24" s="25"/>
      <c r="E24" s="26"/>
      <c r="F24" s="25"/>
      <c r="G24" s="26"/>
      <c r="H24" s="25"/>
      <c r="I24" s="26"/>
      <c r="J24" s="121"/>
      <c r="K24" s="26"/>
      <c r="L24" s="36"/>
      <c r="M24" s="23"/>
      <c r="N24" s="28" t="s">
        <v>9</v>
      </c>
      <c r="O24" s="53">
        <f>O23</f>
        <v>44</v>
      </c>
      <c r="P24" s="2"/>
      <c r="Q24" s="56">
        <f t="shared" si="2"/>
        <v>0</v>
      </c>
      <c r="S24" s="1">
        <f>+P24*2</f>
        <v>0</v>
      </c>
    </row>
    <row r="25" spans="1:19" s="1" customFormat="1" ht="15" customHeight="1" x14ac:dyDescent="0.25">
      <c r="A25" s="37">
        <f>IF(N25="","",MAX(A$2:A24)+1)</f>
        <v>10</v>
      </c>
      <c r="B25" s="28"/>
      <c r="C25" s="62" t="s">
        <v>57</v>
      </c>
      <c r="D25" s="25"/>
      <c r="E25" s="26"/>
      <c r="F25" s="25"/>
      <c r="G25" s="26"/>
      <c r="H25" s="25"/>
      <c r="I25" s="26"/>
      <c r="J25" s="25"/>
      <c r="K25" s="26"/>
      <c r="L25" s="36"/>
      <c r="M25" s="23"/>
      <c r="N25" s="28" t="s">
        <v>19</v>
      </c>
      <c r="O25" s="53">
        <v>2</v>
      </c>
      <c r="P25" s="2"/>
      <c r="Q25" s="56">
        <f t="shared" si="2"/>
        <v>0</v>
      </c>
    </row>
    <row r="26" spans="1:19" s="1" customFormat="1" ht="7.2" customHeight="1" x14ac:dyDescent="0.25">
      <c r="A26" s="37" t="str">
        <f>IF(N26="","",MAX(A$2:A25)+1)</f>
        <v/>
      </c>
      <c r="B26" s="28"/>
      <c r="C26" s="62"/>
      <c r="D26" s="25"/>
      <c r="E26" s="26"/>
      <c r="F26" s="25"/>
      <c r="G26" s="26"/>
      <c r="H26" s="25"/>
      <c r="I26" s="26"/>
      <c r="J26" s="25"/>
      <c r="K26" s="26"/>
      <c r="L26" s="36"/>
      <c r="M26" s="23"/>
      <c r="N26" s="28"/>
      <c r="O26" s="53"/>
      <c r="P26" s="2"/>
      <c r="Q26" s="56"/>
    </row>
    <row r="27" spans="1:19" s="1" customFormat="1" ht="15" customHeight="1" x14ac:dyDescent="0.25">
      <c r="A27" s="37" t="str">
        <f>IF(N27="","",MAX(A$2:A26)+1)</f>
        <v/>
      </c>
      <c r="B27" s="28"/>
      <c r="C27" s="120" t="s">
        <v>78</v>
      </c>
      <c r="D27" s="25"/>
      <c r="E27" s="26"/>
      <c r="F27" s="25"/>
      <c r="G27" s="26"/>
      <c r="H27" s="25"/>
      <c r="I27" s="26"/>
      <c r="J27" s="25"/>
      <c r="K27" s="26"/>
      <c r="L27" s="36"/>
      <c r="M27" s="23"/>
      <c r="N27" s="28"/>
      <c r="O27" s="53"/>
      <c r="P27" s="2"/>
      <c r="Q27" s="56">
        <f t="shared" ref="Q27:Q31" si="3">+P27*O27</f>
        <v>0</v>
      </c>
    </row>
    <row r="28" spans="1:19" s="1" customFormat="1" ht="15" customHeight="1" x14ac:dyDescent="0.25">
      <c r="A28" s="37">
        <f>IF(N28="","",MAX(A$2:A27)+1)</f>
        <v>11</v>
      </c>
      <c r="B28" s="28"/>
      <c r="C28" s="62" t="s">
        <v>76</v>
      </c>
      <c r="D28" s="25"/>
      <c r="E28" s="26"/>
      <c r="F28" s="25"/>
      <c r="G28" s="26"/>
      <c r="H28" s="25"/>
      <c r="I28" s="26"/>
      <c r="J28" s="25"/>
      <c r="K28" s="26"/>
      <c r="L28" s="36"/>
      <c r="M28" s="23"/>
      <c r="N28" s="28" t="s">
        <v>19</v>
      </c>
      <c r="O28" s="53">
        <v>1</v>
      </c>
      <c r="P28" s="2"/>
      <c r="Q28" s="56">
        <f t="shared" si="3"/>
        <v>0</v>
      </c>
    </row>
    <row r="29" spans="1:19" s="1" customFormat="1" ht="15" customHeight="1" x14ac:dyDescent="0.25">
      <c r="A29" s="37">
        <f>IF(N29="","",MAX(A$2:A28)+1)</f>
        <v>12</v>
      </c>
      <c r="B29" s="28"/>
      <c r="C29" s="62" t="s">
        <v>103</v>
      </c>
      <c r="D29" s="25"/>
      <c r="E29" s="26"/>
      <c r="F29" s="25"/>
      <c r="G29" s="26"/>
      <c r="H29" s="25"/>
      <c r="I29" s="26"/>
      <c r="J29" s="121" t="s">
        <v>105</v>
      </c>
      <c r="K29" s="26"/>
      <c r="L29" s="36"/>
      <c r="M29" s="23"/>
      <c r="N29" s="28" t="s">
        <v>9</v>
      </c>
      <c r="O29" s="53">
        <v>22</v>
      </c>
      <c r="P29" s="2"/>
      <c r="Q29" s="56">
        <f t="shared" si="3"/>
        <v>0</v>
      </c>
      <c r="S29" s="125">
        <f>+P29</f>
        <v>0</v>
      </c>
    </row>
    <row r="30" spans="1:19" s="1" customFormat="1" ht="15" customHeight="1" x14ac:dyDescent="0.25">
      <c r="A30" s="37">
        <f>IF(N30="","",MAX(A$2:A29)+1)</f>
        <v>13</v>
      </c>
      <c r="B30" s="28"/>
      <c r="C30" s="62" t="s">
        <v>46</v>
      </c>
      <c r="D30" s="25"/>
      <c r="E30" s="26"/>
      <c r="F30" s="25"/>
      <c r="G30" s="26"/>
      <c r="H30" s="25"/>
      <c r="I30" s="26"/>
      <c r="J30" s="25"/>
      <c r="K30" s="26"/>
      <c r="L30" s="36"/>
      <c r="M30" s="23"/>
      <c r="N30" s="28" t="s">
        <v>9</v>
      </c>
      <c r="O30" s="53">
        <v>22</v>
      </c>
      <c r="P30" s="2"/>
      <c r="Q30" s="56">
        <f t="shared" si="3"/>
        <v>0</v>
      </c>
      <c r="S30" s="125">
        <f>+P30</f>
        <v>0</v>
      </c>
    </row>
    <row r="31" spans="1:19" s="1" customFormat="1" ht="15" customHeight="1" x14ac:dyDescent="0.25">
      <c r="A31" s="37">
        <f>IF(N31="","",MAX(A$2:A30)+1)</f>
        <v>14</v>
      </c>
      <c r="B31" s="28"/>
      <c r="C31" s="62" t="s">
        <v>57</v>
      </c>
      <c r="D31" s="25"/>
      <c r="E31" s="26"/>
      <c r="F31" s="25"/>
      <c r="G31" s="26"/>
      <c r="H31" s="25"/>
      <c r="I31" s="26"/>
      <c r="J31" s="25"/>
      <c r="K31" s="26"/>
      <c r="L31" s="36"/>
      <c r="M31" s="23"/>
      <c r="N31" s="28" t="s">
        <v>19</v>
      </c>
      <c r="O31" s="53">
        <v>1</v>
      </c>
      <c r="P31" s="2"/>
      <c r="Q31" s="56">
        <f t="shared" si="3"/>
        <v>0</v>
      </c>
    </row>
    <row r="32" spans="1:19" s="1" customFormat="1" ht="15" customHeight="1" x14ac:dyDescent="0.25">
      <c r="A32" s="37" t="str">
        <f>IF(N32="","",MAX(A$2:A31)+1)</f>
        <v/>
      </c>
      <c r="B32" s="28"/>
      <c r="C32" s="30"/>
      <c r="D32" s="25"/>
      <c r="E32" s="26"/>
      <c r="F32" s="25"/>
      <c r="G32" s="26"/>
      <c r="H32" s="25"/>
      <c r="I32" s="26"/>
      <c r="J32" s="25"/>
      <c r="K32" s="26"/>
      <c r="L32" s="36"/>
      <c r="M32" s="23"/>
      <c r="N32" s="28"/>
      <c r="O32" s="53"/>
      <c r="P32" s="2"/>
      <c r="Q32" s="56">
        <f t="shared" si="0"/>
        <v>0</v>
      </c>
    </row>
    <row r="33" spans="1:17" s="1" customFormat="1" ht="15" customHeight="1" x14ac:dyDescent="0.25">
      <c r="A33" s="37" t="str">
        <f>IF(N33="","",MAX(A$2:A32)+1)</f>
        <v/>
      </c>
      <c r="B33" s="28" t="s">
        <v>50</v>
      </c>
      <c r="C33" s="30" t="s">
        <v>100</v>
      </c>
      <c r="D33" s="124" t="s">
        <v>102</v>
      </c>
      <c r="E33" s="26"/>
      <c r="F33" s="25"/>
      <c r="G33" s="26"/>
      <c r="H33" s="25"/>
      <c r="I33" s="26"/>
      <c r="J33" s="25"/>
      <c r="K33" s="26"/>
      <c r="L33" s="36"/>
      <c r="M33" s="23"/>
      <c r="N33" s="28"/>
      <c r="O33" s="53"/>
      <c r="P33" s="2"/>
      <c r="Q33" s="56">
        <f t="shared" ref="Q33:Q38" si="4">+P33*O33</f>
        <v>0</v>
      </c>
    </row>
    <row r="34" spans="1:17" s="1" customFormat="1" ht="15" customHeight="1" x14ac:dyDescent="0.25">
      <c r="A34" s="37" t="str">
        <f>IF(N34="","",MAX(A$2:A33)+1)</f>
        <v/>
      </c>
      <c r="B34" s="28"/>
      <c r="C34" s="29" t="s">
        <v>74</v>
      </c>
      <c r="D34" s="25"/>
      <c r="E34" s="26"/>
      <c r="F34" s="25"/>
      <c r="G34" s="26"/>
      <c r="H34" s="25"/>
      <c r="I34" s="26"/>
      <c r="J34" s="25"/>
      <c r="K34" s="26"/>
      <c r="L34" s="36"/>
      <c r="M34" s="23"/>
      <c r="N34" s="28"/>
      <c r="O34" s="53"/>
      <c r="P34" s="2"/>
      <c r="Q34" s="56">
        <f t="shared" si="4"/>
        <v>0</v>
      </c>
    </row>
    <row r="35" spans="1:17" s="1" customFormat="1" ht="15" customHeight="1" x14ac:dyDescent="0.25">
      <c r="A35" s="37">
        <f>IF(N35="","",MAX(A$2:A34)+1)</f>
        <v>15</v>
      </c>
      <c r="B35" s="28"/>
      <c r="C35" s="79" t="s">
        <v>76</v>
      </c>
      <c r="D35" s="25"/>
      <c r="E35" s="26"/>
      <c r="F35" s="25"/>
      <c r="G35" s="26"/>
      <c r="H35" s="25"/>
      <c r="I35" s="26"/>
      <c r="J35" s="25"/>
      <c r="K35" s="26"/>
      <c r="L35" s="36"/>
      <c r="M35" s="23"/>
      <c r="N35" s="28" t="s">
        <v>19</v>
      </c>
      <c r="O35" s="53">
        <v>1</v>
      </c>
      <c r="P35" s="2"/>
      <c r="Q35" s="56">
        <f t="shared" si="4"/>
        <v>0</v>
      </c>
    </row>
    <row r="36" spans="1:17" s="1" customFormat="1" ht="15" customHeight="1" x14ac:dyDescent="0.25">
      <c r="A36" s="37">
        <f>IF(N36="","",MAX(A$2:A35)+1)</f>
        <v>16</v>
      </c>
      <c r="B36" s="28"/>
      <c r="C36" s="79" t="s">
        <v>103</v>
      </c>
      <c r="D36" s="25"/>
      <c r="E36" s="26"/>
      <c r="F36" s="25"/>
      <c r="G36" s="26"/>
      <c r="H36" s="25"/>
      <c r="I36" s="26"/>
      <c r="J36" s="121" t="s">
        <v>105</v>
      </c>
      <c r="K36" s="26"/>
      <c r="L36" s="36"/>
      <c r="M36" s="23"/>
      <c r="N36" s="28" t="s">
        <v>9</v>
      </c>
      <c r="O36" s="53">
        <v>22</v>
      </c>
      <c r="P36" s="2"/>
      <c r="Q36" s="56">
        <f t="shared" si="4"/>
        <v>0</v>
      </c>
    </row>
    <row r="37" spans="1:17" s="1" customFormat="1" ht="15" customHeight="1" x14ac:dyDescent="0.25">
      <c r="A37" s="37">
        <f>IF(N37="","",MAX(A$2:A36)+1)</f>
        <v>17</v>
      </c>
      <c r="B37" s="28"/>
      <c r="C37" s="79" t="s">
        <v>46</v>
      </c>
      <c r="D37" s="25"/>
      <c r="E37" s="26"/>
      <c r="F37" s="25"/>
      <c r="G37" s="26"/>
      <c r="H37" s="25"/>
      <c r="I37" s="26"/>
      <c r="J37" s="25"/>
      <c r="K37" s="26"/>
      <c r="L37" s="36"/>
      <c r="M37" s="23"/>
      <c r="N37" s="28" t="s">
        <v>9</v>
      </c>
      <c r="O37" s="53">
        <v>22</v>
      </c>
      <c r="P37" s="2"/>
      <c r="Q37" s="56">
        <f t="shared" si="4"/>
        <v>0</v>
      </c>
    </row>
    <row r="38" spans="1:17" s="1" customFormat="1" ht="15" customHeight="1" x14ac:dyDescent="0.25">
      <c r="A38" s="37">
        <f>IF(N38="","",MAX(A$2:A37)+1)</f>
        <v>18</v>
      </c>
      <c r="B38" s="28"/>
      <c r="C38" s="79" t="s">
        <v>57</v>
      </c>
      <c r="D38" s="25"/>
      <c r="E38" s="26"/>
      <c r="F38" s="25"/>
      <c r="G38" s="26"/>
      <c r="H38" s="25"/>
      <c r="I38" s="26"/>
      <c r="J38" s="25"/>
      <c r="K38" s="26"/>
      <c r="L38" s="36"/>
      <c r="M38" s="23"/>
      <c r="N38" s="28" t="s">
        <v>19</v>
      </c>
      <c r="O38" s="53">
        <v>1</v>
      </c>
      <c r="P38" s="2"/>
      <c r="Q38" s="56">
        <f t="shared" si="4"/>
        <v>0</v>
      </c>
    </row>
    <row r="39" spans="1:17" s="1" customFormat="1" ht="15" customHeight="1" x14ac:dyDescent="0.25">
      <c r="A39" s="37"/>
      <c r="B39" s="28"/>
      <c r="C39" s="79"/>
      <c r="D39" s="25"/>
      <c r="E39" s="26"/>
      <c r="F39" s="25"/>
      <c r="G39" s="26"/>
      <c r="H39" s="25"/>
      <c r="I39" s="26"/>
      <c r="J39" s="25"/>
      <c r="K39" s="26"/>
      <c r="L39" s="36"/>
      <c r="M39" s="23"/>
      <c r="N39" s="28"/>
      <c r="O39" s="53"/>
      <c r="P39" s="2"/>
      <c r="Q39" s="56"/>
    </row>
    <row r="40" spans="1:17" s="1" customFormat="1" ht="15" customHeight="1" x14ac:dyDescent="0.25">
      <c r="A40" s="37" t="str">
        <f>IF(N40="","",MAX(A$2:A32)+1)</f>
        <v/>
      </c>
      <c r="B40" s="28" t="s">
        <v>75</v>
      </c>
      <c r="C40" s="30" t="s">
        <v>47</v>
      </c>
      <c r="D40" s="25"/>
      <c r="E40" s="26"/>
      <c r="F40" s="25"/>
      <c r="G40" s="26"/>
      <c r="H40" s="25"/>
      <c r="I40" s="26"/>
      <c r="J40" s="25"/>
      <c r="K40" s="26"/>
      <c r="L40" s="36"/>
      <c r="M40" s="23"/>
      <c r="N40" s="28"/>
      <c r="O40" s="53"/>
      <c r="P40" s="2"/>
      <c r="Q40" s="56">
        <f t="shared" si="0"/>
        <v>0</v>
      </c>
    </row>
    <row r="41" spans="1:17" s="1" customFormat="1" ht="15" customHeight="1" x14ac:dyDescent="0.25">
      <c r="A41" s="37" t="str">
        <f>IF(N41="","",MAX(A$2:A40)+1)</f>
        <v/>
      </c>
      <c r="B41" s="28"/>
      <c r="C41" s="58" t="s">
        <v>79</v>
      </c>
      <c r="D41" s="25"/>
      <c r="E41" s="26"/>
      <c r="F41" s="25"/>
      <c r="G41" s="26"/>
      <c r="H41" s="25"/>
      <c r="I41" s="26"/>
      <c r="J41" s="25"/>
      <c r="K41" s="26"/>
      <c r="L41" s="36"/>
      <c r="M41" s="23"/>
      <c r="N41" s="28"/>
      <c r="O41" s="53"/>
      <c r="P41" s="2"/>
      <c r="Q41" s="56">
        <f t="shared" si="0"/>
        <v>0</v>
      </c>
    </row>
    <row r="42" spans="1:17" s="1" customFormat="1" ht="15" customHeight="1" x14ac:dyDescent="0.25">
      <c r="A42" s="37" t="str">
        <f>IF(N42="","",MAX(A$2:A41)+1)</f>
        <v/>
      </c>
      <c r="B42" s="28"/>
      <c r="C42" s="119" t="s">
        <v>92</v>
      </c>
      <c r="D42" s="89"/>
      <c r="E42" s="89"/>
      <c r="F42" s="89"/>
      <c r="G42" s="89"/>
      <c r="H42" s="89"/>
      <c r="I42" s="26"/>
      <c r="J42" s="25"/>
      <c r="K42" s="26"/>
      <c r="L42" s="36"/>
      <c r="M42" s="23"/>
      <c r="N42" s="28"/>
      <c r="O42" s="53"/>
      <c r="P42" s="2"/>
      <c r="Q42" s="56">
        <f t="shared" si="0"/>
        <v>0</v>
      </c>
    </row>
    <row r="43" spans="1:17" s="1" customFormat="1" ht="15" customHeight="1" x14ac:dyDescent="0.25">
      <c r="A43" s="37">
        <f>IF(N43="","",MAX(A$2:A42)+1)</f>
        <v>19</v>
      </c>
      <c r="B43" s="28"/>
      <c r="C43" s="116" t="s">
        <v>80</v>
      </c>
      <c r="D43" s="38"/>
      <c r="E43" s="38"/>
      <c r="F43" s="38"/>
      <c r="G43" s="41"/>
      <c r="H43" s="41"/>
      <c r="I43" s="26"/>
      <c r="J43" s="25"/>
      <c r="K43" s="26"/>
      <c r="L43" s="36"/>
      <c r="M43" s="23"/>
      <c r="N43" s="28" t="s">
        <v>19</v>
      </c>
      <c r="O43" s="53">
        <v>1</v>
      </c>
      <c r="P43" s="2"/>
      <c r="Q43" s="56">
        <f t="shared" si="0"/>
        <v>0</v>
      </c>
    </row>
    <row r="44" spans="1:17" s="1" customFormat="1" ht="15" customHeight="1" x14ac:dyDescent="0.25">
      <c r="A44" s="37">
        <f>IF(N44="","",MAX(A$2:A43)+1)</f>
        <v>20</v>
      </c>
      <c r="B44" s="28"/>
      <c r="C44" s="116" t="s">
        <v>51</v>
      </c>
      <c r="D44" s="38"/>
      <c r="E44" s="38"/>
      <c r="F44" s="38"/>
      <c r="G44" s="41"/>
      <c r="H44" s="41"/>
      <c r="I44" s="26"/>
      <c r="J44" s="25"/>
      <c r="K44" s="26"/>
      <c r="L44" s="36"/>
      <c r="M44" s="23"/>
      <c r="N44" s="28" t="s">
        <v>9</v>
      </c>
      <c r="O44" s="53">
        <v>22</v>
      </c>
      <c r="P44" s="2"/>
      <c r="Q44" s="56">
        <f t="shared" si="0"/>
        <v>0</v>
      </c>
    </row>
    <row r="45" spans="1:17" s="1" customFormat="1" ht="15" customHeight="1" x14ac:dyDescent="0.25">
      <c r="A45" s="37">
        <f>IF(N45="","",MAX(A$2:A44)+1)</f>
        <v>21</v>
      </c>
      <c r="B45" s="28"/>
      <c r="C45" s="116" t="s">
        <v>52</v>
      </c>
      <c r="D45" s="38"/>
      <c r="E45" s="38"/>
      <c r="F45" s="38"/>
      <c r="G45" s="41"/>
      <c r="H45" s="41"/>
      <c r="I45" s="26"/>
      <c r="J45" s="25"/>
      <c r="K45" s="26"/>
      <c r="L45" s="36"/>
      <c r="M45" s="23"/>
      <c r="N45" s="28" t="s">
        <v>19</v>
      </c>
      <c r="O45" s="53">
        <v>1</v>
      </c>
      <c r="P45" s="2"/>
      <c r="Q45" s="56">
        <f t="shared" si="0"/>
        <v>0</v>
      </c>
    </row>
    <row r="46" spans="1:17" s="1" customFormat="1" ht="15" customHeight="1" x14ac:dyDescent="0.25">
      <c r="A46" s="37" t="str">
        <f>IF(N46="","",MAX(A$2:A45)+1)</f>
        <v/>
      </c>
      <c r="B46" s="28"/>
      <c r="C46" s="119" t="s">
        <v>53</v>
      </c>
      <c r="D46" s="25"/>
      <c r="E46" s="26"/>
      <c r="F46" s="25"/>
      <c r="G46" s="26"/>
      <c r="H46" s="25"/>
      <c r="I46" s="26"/>
      <c r="J46" s="25"/>
      <c r="K46" s="26"/>
      <c r="L46" s="36"/>
      <c r="M46" s="23"/>
      <c r="N46" s="28"/>
      <c r="O46" s="53"/>
      <c r="P46" s="2"/>
      <c r="Q46" s="56">
        <f t="shared" si="0"/>
        <v>0</v>
      </c>
    </row>
    <row r="47" spans="1:17" s="1" customFormat="1" ht="15" customHeight="1" x14ac:dyDescent="0.25">
      <c r="A47" s="37">
        <f>IF(N47="","",MAX(A$2:A46)+1)</f>
        <v>22</v>
      </c>
      <c r="B47" s="28"/>
      <c r="C47" s="116" t="s">
        <v>81</v>
      </c>
      <c r="D47" s="25"/>
      <c r="E47" s="26"/>
      <c r="F47" s="25"/>
      <c r="G47" s="26"/>
      <c r="H47" s="25"/>
      <c r="I47" s="26"/>
      <c r="J47" s="25"/>
      <c r="K47" s="26"/>
      <c r="L47" s="36"/>
      <c r="M47" s="23"/>
      <c r="N47" s="28" t="s">
        <v>19</v>
      </c>
      <c r="O47" s="53">
        <v>1</v>
      </c>
      <c r="P47" s="2"/>
      <c r="Q47" s="56">
        <f t="shared" si="0"/>
        <v>0</v>
      </c>
    </row>
    <row r="48" spans="1:17" s="1" customFormat="1" ht="15" customHeight="1" x14ac:dyDescent="0.25">
      <c r="A48" s="37">
        <f>IF(N48="","",MAX(A$2:A47)+1)</f>
        <v>23</v>
      </c>
      <c r="B48" s="28"/>
      <c r="C48" s="116" t="s">
        <v>51</v>
      </c>
      <c r="D48" s="25"/>
      <c r="E48" s="26"/>
      <c r="F48" s="25"/>
      <c r="G48" s="26"/>
      <c r="H48" s="25"/>
      <c r="I48" s="26"/>
      <c r="J48" s="25"/>
      <c r="K48" s="26"/>
      <c r="L48" s="36"/>
      <c r="M48" s="23"/>
      <c r="N48" s="28" t="s">
        <v>9</v>
      </c>
      <c r="O48" s="53">
        <v>22</v>
      </c>
      <c r="P48" s="2"/>
      <c r="Q48" s="56">
        <f t="shared" si="0"/>
        <v>0</v>
      </c>
    </row>
    <row r="49" spans="1:18" s="1" customFormat="1" ht="15" customHeight="1" x14ac:dyDescent="0.25">
      <c r="A49" s="37">
        <f>IF(N49="","",MAX(A$2:A48)+1)</f>
        <v>24</v>
      </c>
      <c r="B49" s="28"/>
      <c r="C49" s="116" t="s">
        <v>52</v>
      </c>
      <c r="D49" s="25"/>
      <c r="E49" s="26"/>
      <c r="F49" s="25"/>
      <c r="G49" s="26"/>
      <c r="H49" s="25"/>
      <c r="I49" s="26"/>
      <c r="J49" s="25"/>
      <c r="K49" s="26"/>
      <c r="L49" s="36"/>
      <c r="M49" s="23"/>
      <c r="N49" s="28" t="s">
        <v>19</v>
      </c>
      <c r="O49" s="53">
        <v>1</v>
      </c>
      <c r="P49" s="2"/>
      <c r="Q49" s="56">
        <f t="shared" si="0"/>
        <v>0</v>
      </c>
    </row>
    <row r="50" spans="1:18" s="1" customFormat="1" ht="15" customHeight="1" x14ac:dyDescent="0.25">
      <c r="A50" s="37" t="str">
        <f>IF(N50="","",MAX(A$2:A49)+1)</f>
        <v/>
      </c>
      <c r="B50" s="28"/>
      <c r="C50" s="119" t="s">
        <v>55</v>
      </c>
      <c r="D50" s="25"/>
      <c r="E50" s="26"/>
      <c r="F50" s="25"/>
      <c r="G50" s="26"/>
      <c r="H50" s="25"/>
      <c r="I50" s="26"/>
      <c r="J50" s="25"/>
      <c r="K50" s="26"/>
      <c r="L50" s="36"/>
      <c r="M50" s="23"/>
      <c r="N50" s="28"/>
      <c r="O50" s="53"/>
      <c r="P50" s="2"/>
      <c r="Q50" s="56">
        <f t="shared" si="0"/>
        <v>0</v>
      </c>
    </row>
    <row r="51" spans="1:18" s="1" customFormat="1" ht="15" customHeight="1" x14ac:dyDescent="0.25">
      <c r="A51" s="37">
        <f>IF(N51="","",MAX(A$2:A50)+1)</f>
        <v>25</v>
      </c>
      <c r="B51" s="28"/>
      <c r="C51" s="116" t="s">
        <v>82</v>
      </c>
      <c r="D51" s="25"/>
      <c r="E51" s="26"/>
      <c r="F51" s="25"/>
      <c r="G51" s="26"/>
      <c r="H51" s="25"/>
      <c r="I51" s="26"/>
      <c r="J51" s="25"/>
      <c r="K51" s="26"/>
      <c r="L51" s="36"/>
      <c r="M51" s="23"/>
      <c r="N51" s="28" t="s">
        <v>19</v>
      </c>
      <c r="O51" s="53">
        <v>1</v>
      </c>
      <c r="P51" s="2"/>
      <c r="Q51" s="56">
        <f t="shared" si="0"/>
        <v>0</v>
      </c>
    </row>
    <row r="52" spans="1:18" s="1" customFormat="1" ht="15" customHeight="1" x14ac:dyDescent="0.25">
      <c r="A52" s="37">
        <f>IF(N52="","",MAX(A$2:A51)+1)</f>
        <v>26</v>
      </c>
      <c r="B52" s="28"/>
      <c r="C52" s="116" t="s">
        <v>54</v>
      </c>
      <c r="D52" s="25"/>
      <c r="E52" s="26"/>
      <c r="F52" s="25"/>
      <c r="G52" s="26"/>
      <c r="H52" s="25"/>
      <c r="I52" s="26"/>
      <c r="J52" s="25"/>
      <c r="K52" s="26"/>
      <c r="L52" s="36"/>
      <c r="M52" s="23"/>
      <c r="N52" s="28" t="s">
        <v>19</v>
      </c>
      <c r="O52" s="53">
        <v>1</v>
      </c>
      <c r="P52" s="2"/>
      <c r="Q52" s="56">
        <f t="shared" si="0"/>
        <v>0</v>
      </c>
    </row>
    <row r="53" spans="1:18" s="1" customFormat="1" ht="7.2" customHeight="1" x14ac:dyDescent="0.25">
      <c r="A53" s="37"/>
      <c r="B53" s="28"/>
      <c r="C53" s="116"/>
      <c r="D53" s="25"/>
      <c r="E53" s="26"/>
      <c r="F53" s="25"/>
      <c r="G53" s="26"/>
      <c r="H53" s="25"/>
      <c r="I53" s="26"/>
      <c r="J53" s="25"/>
      <c r="K53" s="26"/>
      <c r="L53" s="36"/>
      <c r="M53" s="23"/>
      <c r="N53" s="28"/>
      <c r="O53" s="53"/>
      <c r="P53" s="2"/>
      <c r="Q53" s="56"/>
    </row>
    <row r="54" spans="1:18" s="1" customFormat="1" ht="15" customHeight="1" x14ac:dyDescent="0.25">
      <c r="A54" s="37" t="str">
        <f>IF(N54="","",MAX(A$2:A52)+1)</f>
        <v/>
      </c>
      <c r="B54" s="28"/>
      <c r="C54" s="58" t="s">
        <v>91</v>
      </c>
      <c r="D54" s="25"/>
      <c r="E54" s="26"/>
      <c r="F54" s="25"/>
      <c r="G54" s="26"/>
      <c r="H54" s="25"/>
      <c r="I54" s="26"/>
      <c r="J54" s="25"/>
      <c r="K54" s="26"/>
      <c r="L54" s="36"/>
      <c r="M54" s="23"/>
      <c r="N54" s="28"/>
      <c r="O54" s="53"/>
      <c r="P54" s="2"/>
      <c r="Q54" s="56">
        <f t="shared" ref="Q54:Q58" si="5">+P54*O54</f>
        <v>0</v>
      </c>
    </row>
    <row r="55" spans="1:18" s="1" customFormat="1" ht="15" customHeight="1" x14ac:dyDescent="0.25">
      <c r="A55" s="37" t="str">
        <f>IF(N55="","",MAX(A$2:A54)+1)</f>
        <v/>
      </c>
      <c r="B55" s="28"/>
      <c r="C55" s="119" t="s">
        <v>92</v>
      </c>
      <c r="D55" s="89"/>
      <c r="E55" s="89"/>
      <c r="F55" s="89"/>
      <c r="G55" s="89"/>
      <c r="H55" s="89"/>
      <c r="I55" s="26"/>
      <c r="J55" s="25"/>
      <c r="K55" s="26"/>
      <c r="L55" s="36"/>
      <c r="M55" s="23"/>
      <c r="N55" s="28"/>
      <c r="O55" s="53"/>
      <c r="P55" s="2"/>
      <c r="Q55" s="56">
        <f t="shared" si="5"/>
        <v>0</v>
      </c>
    </row>
    <row r="56" spans="1:18" s="1" customFormat="1" ht="15" customHeight="1" x14ac:dyDescent="0.25">
      <c r="A56" s="37">
        <f>IF(N56="","",MAX(A$2:A55)+1)</f>
        <v>27</v>
      </c>
      <c r="B56" s="28"/>
      <c r="C56" s="116" t="s">
        <v>83</v>
      </c>
      <c r="D56" s="38"/>
      <c r="E56" s="38"/>
      <c r="F56" s="38"/>
      <c r="G56" s="41"/>
      <c r="H56" s="41"/>
      <c r="I56" s="26"/>
      <c r="J56" s="25"/>
      <c r="K56" s="26"/>
      <c r="L56" s="36"/>
      <c r="M56" s="23"/>
      <c r="N56" s="28" t="s">
        <v>19</v>
      </c>
      <c r="O56" s="53">
        <v>1</v>
      </c>
      <c r="P56" s="2"/>
      <c r="Q56" s="56">
        <f t="shared" si="5"/>
        <v>0</v>
      </c>
    </row>
    <row r="57" spans="1:18" s="1" customFormat="1" ht="15" customHeight="1" x14ac:dyDescent="0.25">
      <c r="A57" s="37">
        <f>IF(N57="","",MAX(A$2:A56)+1)</f>
        <v>28</v>
      </c>
      <c r="B57" s="28"/>
      <c r="C57" s="116" t="s">
        <v>51</v>
      </c>
      <c r="D57" s="38"/>
      <c r="E57" s="38"/>
      <c r="F57" s="38"/>
      <c r="G57" s="41"/>
      <c r="H57" s="41"/>
      <c r="I57" s="26"/>
      <c r="J57" s="25"/>
      <c r="K57" s="26"/>
      <c r="L57" s="36"/>
      <c r="M57" s="23"/>
      <c r="N57" s="28" t="s">
        <v>9</v>
      </c>
      <c r="O57" s="53">
        <f>O36</f>
        <v>22</v>
      </c>
      <c r="P57" s="2"/>
      <c r="Q57" s="56">
        <f t="shared" si="5"/>
        <v>0</v>
      </c>
    </row>
    <row r="58" spans="1:18" s="1" customFormat="1" ht="15" customHeight="1" x14ac:dyDescent="0.25">
      <c r="A58" s="37">
        <f>IF(N58="","",MAX(A$2:A57)+1)</f>
        <v>29</v>
      </c>
      <c r="B58" s="28"/>
      <c r="C58" s="116" t="s">
        <v>52</v>
      </c>
      <c r="D58" s="38"/>
      <c r="E58" s="38"/>
      <c r="F58" s="38"/>
      <c r="G58" s="41"/>
      <c r="H58" s="41"/>
      <c r="I58" s="26"/>
      <c r="J58" s="25"/>
      <c r="K58" s="26"/>
      <c r="L58" s="36"/>
      <c r="M58" s="23"/>
      <c r="N58" s="28" t="s">
        <v>19</v>
      </c>
      <c r="O58" s="53">
        <v>1</v>
      </c>
      <c r="P58" s="2"/>
      <c r="Q58" s="56">
        <f t="shared" si="5"/>
        <v>0</v>
      </c>
    </row>
    <row r="59" spans="1:18" ht="12" customHeight="1" x14ac:dyDescent="0.25">
      <c r="A59" s="57" t="str">
        <f>IF(N59="","",MAX(A$2:A52)+1)</f>
        <v/>
      </c>
      <c r="B59" s="31"/>
      <c r="C59" s="5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1"/>
      <c r="O59" s="33"/>
      <c r="P59" s="34"/>
      <c r="Q59" s="33">
        <f t="shared" ref="Q59" si="6">+P59*O59</f>
        <v>0</v>
      </c>
      <c r="R59" s="7"/>
    </row>
    <row r="60" spans="1:18" ht="22.5" customHeight="1" x14ac:dyDescent="0.25">
      <c r="A60" s="10"/>
      <c r="B60" s="8"/>
      <c r="C60" s="51"/>
      <c r="D60" s="9"/>
      <c r="E60" s="9"/>
      <c r="F60" s="9"/>
      <c r="G60" s="9"/>
      <c r="H60" s="9"/>
      <c r="I60" s="9"/>
      <c r="J60" s="9"/>
      <c r="K60" s="9"/>
      <c r="L60" s="9"/>
      <c r="M60" s="59"/>
      <c r="N60" s="151" t="s">
        <v>6</v>
      </c>
      <c r="O60" s="152"/>
      <c r="P60" s="153">
        <f>SUM(Q3:Q58)</f>
        <v>0</v>
      </c>
      <c r="Q60" s="154"/>
    </row>
    <row r="61" spans="1:18" ht="22.2" customHeight="1" x14ac:dyDescent="0.25">
      <c r="A61" s="10"/>
      <c r="B61" s="8"/>
      <c r="C61" s="51"/>
      <c r="D61" s="9"/>
      <c r="E61" s="9"/>
      <c r="F61" s="9"/>
      <c r="G61" s="9"/>
      <c r="H61" s="9"/>
      <c r="I61" s="9"/>
      <c r="J61" s="96" t="str">
        <f>+C3</f>
        <v>TRANCHE FERME</v>
      </c>
      <c r="K61" s="9"/>
      <c r="L61" s="9"/>
      <c r="M61" s="59"/>
      <c r="N61" s="90" t="s">
        <v>97</v>
      </c>
      <c r="O61" s="91"/>
      <c r="P61" s="164">
        <f>+P60*0.2</f>
        <v>0</v>
      </c>
      <c r="Q61" s="165"/>
    </row>
    <row r="62" spans="1:18" ht="25.2" customHeight="1" x14ac:dyDescent="0.25">
      <c r="A62" s="10"/>
      <c r="B62" s="8"/>
      <c r="C62" s="51"/>
      <c r="D62" s="9"/>
      <c r="E62" s="9"/>
      <c r="F62" s="9"/>
      <c r="G62" s="9"/>
      <c r="H62" s="9"/>
      <c r="I62" s="9"/>
      <c r="J62" s="9"/>
      <c r="K62" s="9"/>
      <c r="L62" s="9"/>
      <c r="M62" s="59"/>
      <c r="N62" s="92" t="s">
        <v>96</v>
      </c>
      <c r="O62" s="93"/>
      <c r="P62" s="166">
        <f>+P60+P61</f>
        <v>0</v>
      </c>
      <c r="Q62" s="167"/>
    </row>
    <row r="63" spans="1:18" ht="3.6" customHeight="1" x14ac:dyDescent="0.25">
      <c r="A63" s="10"/>
      <c r="B63" s="8"/>
      <c r="C63" s="51"/>
      <c r="D63" s="9"/>
      <c r="E63" s="9"/>
      <c r="F63" s="9"/>
      <c r="G63" s="9"/>
      <c r="H63" s="9"/>
      <c r="I63" s="9"/>
      <c r="J63" s="9"/>
      <c r="K63" s="9"/>
      <c r="L63" s="9"/>
      <c r="M63" s="59"/>
      <c r="N63" s="94"/>
      <c r="O63" s="91"/>
      <c r="P63" s="95"/>
      <c r="Q63" s="95"/>
    </row>
    <row r="64" spans="1:18" s="1" customFormat="1" ht="15" customHeight="1" x14ac:dyDescent="0.25">
      <c r="A64" s="37"/>
      <c r="B64" s="28"/>
      <c r="C64" s="30"/>
      <c r="D64" s="25"/>
      <c r="E64" s="26"/>
      <c r="F64" s="25"/>
      <c r="G64" s="26"/>
      <c r="H64" s="25"/>
      <c r="I64" s="26"/>
      <c r="J64" s="25"/>
      <c r="K64" s="26"/>
      <c r="L64" s="36"/>
      <c r="M64" s="23"/>
      <c r="N64" s="28"/>
      <c r="O64" s="53"/>
      <c r="P64" s="2"/>
      <c r="Q64" s="56"/>
    </row>
    <row r="65" spans="1:18" s="1" customFormat="1" ht="45" customHeight="1" x14ac:dyDescent="0.25">
      <c r="A65" s="37"/>
      <c r="B65" s="28"/>
      <c r="C65" s="163" t="s">
        <v>90</v>
      </c>
      <c r="D65" s="156"/>
      <c r="E65" s="156"/>
      <c r="F65" s="156"/>
      <c r="G65" s="156"/>
      <c r="H65" s="156"/>
      <c r="I65" s="156"/>
      <c r="J65" s="156"/>
      <c r="K65" s="156"/>
      <c r="L65" s="156"/>
      <c r="M65" s="157"/>
      <c r="N65" s="28"/>
      <c r="O65" s="28"/>
      <c r="P65" s="2"/>
      <c r="Q65" s="56">
        <f>+P65*O65</f>
        <v>0</v>
      </c>
    </row>
    <row r="66" spans="1:18" s="1" customFormat="1" ht="15" customHeight="1" x14ac:dyDescent="0.25">
      <c r="A66" s="37"/>
      <c r="B66" s="28"/>
      <c r="C66" s="58"/>
      <c r="D66" s="25"/>
      <c r="E66" s="26"/>
      <c r="F66" s="25"/>
      <c r="G66" s="26"/>
      <c r="H66" s="25"/>
      <c r="I66" s="26"/>
      <c r="J66" s="25"/>
      <c r="K66" s="26"/>
      <c r="L66" s="36"/>
      <c r="M66" s="23"/>
      <c r="N66" s="28"/>
      <c r="O66" s="28"/>
      <c r="P66" s="2"/>
      <c r="Q66" s="56">
        <f t="shared" ref="Q66:Q76" si="7">+P66*O66</f>
        <v>0</v>
      </c>
    </row>
    <row r="67" spans="1:18" s="1" customFormat="1" ht="15" customHeight="1" x14ac:dyDescent="0.25">
      <c r="A67" s="37" t="str">
        <f>IF(N67="","",MAX(A$2:A66)+1)</f>
        <v/>
      </c>
      <c r="B67" s="28"/>
      <c r="C67" s="30"/>
      <c r="D67" s="25"/>
      <c r="E67" s="26"/>
      <c r="F67" s="25"/>
      <c r="G67" s="26"/>
      <c r="H67" s="25"/>
      <c r="I67" s="26"/>
      <c r="J67" s="25"/>
      <c r="K67" s="26"/>
      <c r="L67" s="36"/>
      <c r="M67" s="23"/>
      <c r="N67" s="28"/>
      <c r="O67" s="53"/>
      <c r="P67" s="2"/>
      <c r="Q67" s="56">
        <f t="shared" si="7"/>
        <v>0</v>
      </c>
    </row>
    <row r="68" spans="1:18" s="1" customFormat="1" ht="15" customHeight="1" x14ac:dyDescent="0.25">
      <c r="A68" s="37" t="str">
        <f>IF(N68="","",MAX(A$2:A67)+1)</f>
        <v/>
      </c>
      <c r="B68" s="28" t="s">
        <v>49</v>
      </c>
      <c r="C68" s="30" t="s">
        <v>84</v>
      </c>
      <c r="D68" s="25"/>
      <c r="E68" s="26"/>
      <c r="F68" s="25"/>
      <c r="G68" s="26"/>
      <c r="H68" s="25"/>
      <c r="I68" s="26"/>
      <c r="J68" s="25"/>
      <c r="K68" s="26"/>
      <c r="L68" s="36"/>
      <c r="M68" s="23"/>
      <c r="N68" s="28"/>
      <c r="O68" s="53"/>
      <c r="P68" s="2"/>
      <c r="Q68" s="56">
        <f t="shared" si="7"/>
        <v>0</v>
      </c>
    </row>
    <row r="69" spans="1:18" s="1" customFormat="1" ht="6" customHeight="1" x14ac:dyDescent="0.25">
      <c r="A69" s="37"/>
      <c r="B69" s="28"/>
      <c r="C69" s="30"/>
      <c r="D69" s="25"/>
      <c r="E69" s="26"/>
      <c r="F69" s="25"/>
      <c r="G69" s="26"/>
      <c r="H69" s="25"/>
      <c r="I69" s="26"/>
      <c r="J69" s="25"/>
      <c r="K69" s="26"/>
      <c r="L69" s="36"/>
      <c r="M69" s="23"/>
      <c r="N69" s="28"/>
      <c r="O69" s="53"/>
      <c r="P69" s="2"/>
      <c r="Q69" s="56"/>
    </row>
    <row r="70" spans="1:18" s="1" customFormat="1" ht="15" customHeight="1" x14ac:dyDescent="0.25">
      <c r="A70" s="37">
        <f>IF(N70="","",MAX(A$2:A68)+1)</f>
        <v>30</v>
      </c>
      <c r="B70" s="28"/>
      <c r="C70" s="97" t="s">
        <v>85</v>
      </c>
      <c r="D70" s="25"/>
      <c r="E70" s="26"/>
      <c r="F70" s="25"/>
      <c r="G70" s="26"/>
      <c r="H70" s="25"/>
      <c r="I70" s="26"/>
      <c r="J70" s="25"/>
      <c r="K70" s="26"/>
      <c r="L70" s="36"/>
      <c r="M70" s="23"/>
      <c r="N70" s="28" t="s">
        <v>19</v>
      </c>
      <c r="O70" s="53">
        <v>1</v>
      </c>
      <c r="P70" s="2"/>
      <c r="Q70" s="56">
        <f t="shared" si="7"/>
        <v>0</v>
      </c>
    </row>
    <row r="71" spans="1:18" s="1" customFormat="1" ht="6" customHeight="1" x14ac:dyDescent="0.25">
      <c r="A71" s="37"/>
      <c r="B71" s="28"/>
      <c r="C71" s="97"/>
      <c r="D71" s="25"/>
      <c r="E71" s="26"/>
      <c r="F71" s="25"/>
      <c r="G71" s="26"/>
      <c r="H71" s="25"/>
      <c r="I71" s="26"/>
      <c r="J71" s="25"/>
      <c r="K71" s="26"/>
      <c r="L71" s="36"/>
      <c r="M71" s="23"/>
      <c r="N71" s="28"/>
      <c r="O71" s="53"/>
      <c r="P71" s="2"/>
      <c r="Q71" s="56"/>
    </row>
    <row r="72" spans="1:18" s="1" customFormat="1" ht="15" customHeight="1" x14ac:dyDescent="0.25">
      <c r="A72" s="37" t="str">
        <f>IF(N72="","",MAX(A$2:A70)+1)</f>
        <v/>
      </c>
      <c r="B72" s="28"/>
      <c r="C72" s="120" t="s">
        <v>86</v>
      </c>
      <c r="D72" s="25"/>
      <c r="E72" s="26"/>
      <c r="F72" s="25"/>
      <c r="G72" s="26"/>
      <c r="H72" s="25"/>
      <c r="I72" s="26"/>
      <c r="J72" s="25"/>
      <c r="K72" s="26"/>
      <c r="L72" s="36"/>
      <c r="M72" s="23"/>
      <c r="N72" s="28"/>
      <c r="O72" s="53"/>
      <c r="P72" s="2"/>
      <c r="Q72" s="56">
        <f t="shared" si="7"/>
        <v>0</v>
      </c>
    </row>
    <row r="73" spans="1:18" s="1" customFormat="1" ht="15" customHeight="1" x14ac:dyDescent="0.25">
      <c r="A73" s="37">
        <f>IF(N73="","",MAX(A$2:A72)+1)</f>
        <v>31</v>
      </c>
      <c r="B73" s="28"/>
      <c r="C73" s="62" t="s">
        <v>76</v>
      </c>
      <c r="D73" s="25"/>
      <c r="E73" s="26"/>
      <c r="F73" s="25"/>
      <c r="G73" s="26"/>
      <c r="H73" s="25"/>
      <c r="I73" s="26"/>
      <c r="J73" s="25"/>
      <c r="K73" s="26"/>
      <c r="L73" s="36"/>
      <c r="M73" s="23"/>
      <c r="N73" s="28" t="s">
        <v>19</v>
      </c>
      <c r="O73" s="53">
        <v>2</v>
      </c>
      <c r="P73" s="2"/>
      <c r="Q73" s="56">
        <f t="shared" si="7"/>
        <v>0</v>
      </c>
    </row>
    <row r="74" spans="1:18" s="1" customFormat="1" ht="15" customHeight="1" x14ac:dyDescent="0.25">
      <c r="A74" s="37">
        <f>IF(N74="","",MAX(A$2:A73)+1)</f>
        <v>32</v>
      </c>
      <c r="B74" s="28"/>
      <c r="C74" s="62" t="s">
        <v>103</v>
      </c>
      <c r="D74" s="25"/>
      <c r="E74" s="26"/>
      <c r="F74" s="25"/>
      <c r="G74" s="26"/>
      <c r="H74" s="25"/>
      <c r="I74" s="26"/>
      <c r="J74" s="121" t="s">
        <v>89</v>
      </c>
      <c r="K74" s="26"/>
      <c r="L74" s="36"/>
      <c r="M74" s="23"/>
      <c r="N74" s="28" t="s">
        <v>9</v>
      </c>
      <c r="O74" s="53">
        <f>17*2</f>
        <v>34</v>
      </c>
      <c r="P74" s="2"/>
      <c r="Q74" s="56">
        <f t="shared" si="7"/>
        <v>0</v>
      </c>
      <c r="R74" s="54"/>
    </row>
    <row r="75" spans="1:18" s="1" customFormat="1" ht="15" customHeight="1" x14ac:dyDescent="0.25">
      <c r="A75" s="37">
        <f>IF(N75="","",MAX(A$2:A74)+1)</f>
        <v>33</v>
      </c>
      <c r="B75" s="28"/>
      <c r="C75" s="62" t="s">
        <v>46</v>
      </c>
      <c r="D75" s="25"/>
      <c r="E75" s="26"/>
      <c r="F75" s="25"/>
      <c r="G75" s="26"/>
      <c r="H75" s="25"/>
      <c r="I75" s="26"/>
      <c r="J75" s="25"/>
      <c r="K75" s="26"/>
      <c r="L75" s="36"/>
      <c r="M75" s="23"/>
      <c r="N75" s="28" t="s">
        <v>9</v>
      </c>
      <c r="O75" s="53">
        <f>O74</f>
        <v>34</v>
      </c>
      <c r="P75" s="2"/>
      <c r="Q75" s="56">
        <f t="shared" si="7"/>
        <v>0</v>
      </c>
    </row>
    <row r="76" spans="1:18" s="1" customFormat="1" ht="15" customHeight="1" x14ac:dyDescent="0.25">
      <c r="A76" s="37">
        <f>IF(N76="","",MAX(A$2:A75)+1)</f>
        <v>34</v>
      </c>
      <c r="B76" s="28"/>
      <c r="C76" s="62" t="s">
        <v>57</v>
      </c>
      <c r="D76" s="25"/>
      <c r="E76" s="26"/>
      <c r="F76" s="25"/>
      <c r="G76" s="26"/>
      <c r="H76" s="25"/>
      <c r="I76" s="26"/>
      <c r="J76" s="25"/>
      <c r="K76" s="26"/>
      <c r="L76" s="36"/>
      <c r="M76" s="23"/>
      <c r="N76" s="28" t="s">
        <v>19</v>
      </c>
      <c r="O76" s="53">
        <v>2</v>
      </c>
      <c r="P76" s="2"/>
      <c r="Q76" s="56">
        <f t="shared" si="7"/>
        <v>0</v>
      </c>
    </row>
    <row r="77" spans="1:18" s="1" customFormat="1" ht="7.2" customHeight="1" x14ac:dyDescent="0.25">
      <c r="A77" s="37"/>
      <c r="B77" s="28"/>
      <c r="C77" s="62"/>
      <c r="D77" s="25"/>
      <c r="E77" s="26"/>
      <c r="F77" s="25"/>
      <c r="G77" s="26"/>
      <c r="H77" s="25"/>
      <c r="I77" s="26"/>
      <c r="J77" s="25"/>
      <c r="K77" s="26"/>
      <c r="L77" s="36"/>
      <c r="M77" s="23"/>
      <c r="N77" s="28"/>
      <c r="O77" s="53"/>
      <c r="P77" s="2"/>
      <c r="Q77" s="56"/>
    </row>
    <row r="78" spans="1:18" s="1" customFormat="1" ht="15" customHeight="1" x14ac:dyDescent="0.25">
      <c r="A78" s="37" t="str">
        <f>IF(N78="","",MAX(A$2:A77)+1)</f>
        <v/>
      </c>
      <c r="B78" s="28"/>
      <c r="C78" s="120" t="s">
        <v>93</v>
      </c>
      <c r="D78" s="25"/>
      <c r="E78" s="26"/>
      <c r="F78" s="25"/>
      <c r="G78" s="26"/>
      <c r="H78" s="25"/>
      <c r="I78" s="26"/>
      <c r="J78" s="25"/>
      <c r="K78" s="26"/>
      <c r="L78" s="36"/>
      <c r="M78" s="23"/>
      <c r="N78" s="28"/>
      <c r="O78" s="53"/>
      <c r="P78" s="2"/>
      <c r="Q78" s="56">
        <f t="shared" ref="Q78:Q82" si="8">+P78*O78</f>
        <v>0</v>
      </c>
    </row>
    <row r="79" spans="1:18" s="1" customFormat="1" ht="15" customHeight="1" x14ac:dyDescent="0.25">
      <c r="A79" s="37">
        <f>IF(N79="","",MAX(A$2:A78)+1)</f>
        <v>35</v>
      </c>
      <c r="B79" s="28"/>
      <c r="C79" s="62" t="s">
        <v>76</v>
      </c>
      <c r="D79" s="25"/>
      <c r="E79" s="26"/>
      <c r="F79" s="25"/>
      <c r="G79" s="26"/>
      <c r="H79" s="25"/>
      <c r="I79" s="26"/>
      <c r="J79" s="25"/>
      <c r="K79" s="26"/>
      <c r="L79" s="36"/>
      <c r="M79" s="23"/>
      <c r="N79" s="28" t="s">
        <v>19</v>
      </c>
      <c r="O79" s="53">
        <v>2</v>
      </c>
      <c r="P79" s="2"/>
      <c r="Q79" s="56">
        <f t="shared" si="8"/>
        <v>0</v>
      </c>
    </row>
    <row r="80" spans="1:18" s="1" customFormat="1" ht="15" customHeight="1" x14ac:dyDescent="0.25">
      <c r="A80" s="37">
        <f>IF(N80="","",MAX(A$2:A79)+1)</f>
        <v>36</v>
      </c>
      <c r="B80" s="28"/>
      <c r="C80" s="62" t="s">
        <v>103</v>
      </c>
      <c r="D80" s="25"/>
      <c r="E80" s="26"/>
      <c r="F80" s="25"/>
      <c r="G80" s="26"/>
      <c r="H80" s="25"/>
      <c r="I80" s="26"/>
      <c r="J80" s="121" t="s">
        <v>89</v>
      </c>
      <c r="K80" s="26"/>
      <c r="L80" s="36"/>
      <c r="M80" s="23"/>
      <c r="N80" s="28" t="s">
        <v>9</v>
      </c>
      <c r="O80" s="53">
        <f>17*2</f>
        <v>34</v>
      </c>
      <c r="P80" s="2"/>
      <c r="Q80" s="56">
        <f t="shared" si="8"/>
        <v>0</v>
      </c>
    </row>
    <row r="81" spans="1:18" s="1" customFormat="1" ht="15" customHeight="1" x14ac:dyDescent="0.25">
      <c r="A81" s="37">
        <f>IF(N81="","",MAX(A$2:A80)+1)</f>
        <v>37</v>
      </c>
      <c r="B81" s="28"/>
      <c r="C81" s="62" t="s">
        <v>46</v>
      </c>
      <c r="D81" s="25"/>
      <c r="E81" s="26"/>
      <c r="F81" s="25"/>
      <c r="G81" s="26"/>
      <c r="H81" s="25"/>
      <c r="I81" s="26"/>
      <c r="J81" s="25"/>
      <c r="K81" s="26"/>
      <c r="L81" s="36"/>
      <c r="M81" s="23"/>
      <c r="N81" s="28" t="s">
        <v>9</v>
      </c>
      <c r="O81" s="53">
        <f>17*2</f>
        <v>34</v>
      </c>
      <c r="P81" s="2"/>
      <c r="Q81" s="56">
        <f t="shared" si="8"/>
        <v>0</v>
      </c>
    </row>
    <row r="82" spans="1:18" s="1" customFormat="1" ht="15" customHeight="1" x14ac:dyDescent="0.25">
      <c r="A82" s="37">
        <f>IF(N82="","",MAX(A$2:A81)+1)</f>
        <v>38</v>
      </c>
      <c r="B82" s="28"/>
      <c r="C82" s="62" t="s">
        <v>57</v>
      </c>
      <c r="D82" s="25"/>
      <c r="E82" s="26"/>
      <c r="F82" s="25"/>
      <c r="G82" s="26"/>
      <c r="H82" s="25"/>
      <c r="I82" s="26"/>
      <c r="J82" s="25"/>
      <c r="K82" s="26"/>
      <c r="L82" s="36"/>
      <c r="M82" s="23"/>
      <c r="N82" s="28" t="s">
        <v>19</v>
      </c>
      <c r="O82" s="53">
        <v>2</v>
      </c>
      <c r="P82" s="2"/>
      <c r="Q82" s="56">
        <f t="shared" si="8"/>
        <v>0</v>
      </c>
    </row>
    <row r="83" spans="1:18" s="1" customFormat="1" ht="7.2" customHeight="1" x14ac:dyDescent="0.25">
      <c r="A83" s="37"/>
      <c r="B83" s="28"/>
      <c r="C83" s="62"/>
      <c r="D83" s="25"/>
      <c r="E83" s="26"/>
      <c r="F83" s="25"/>
      <c r="G83" s="26"/>
      <c r="H83" s="25"/>
      <c r="I83" s="26"/>
      <c r="J83" s="25"/>
      <c r="K83" s="26"/>
      <c r="L83" s="36"/>
      <c r="M83" s="23"/>
      <c r="N83" s="28"/>
      <c r="O83" s="53"/>
      <c r="P83" s="2"/>
      <c r="Q83" s="56"/>
    </row>
    <row r="84" spans="1:18" s="1" customFormat="1" ht="15" customHeight="1" x14ac:dyDescent="0.25">
      <c r="A84" s="37" t="str">
        <f>IF(N84="","",MAX(A$2:A83)+1)</f>
        <v/>
      </c>
      <c r="B84" s="28"/>
      <c r="C84" s="120" t="s">
        <v>87</v>
      </c>
      <c r="D84" s="25"/>
      <c r="E84" s="26"/>
      <c r="F84" s="25"/>
      <c r="G84" s="26"/>
      <c r="H84" s="25"/>
      <c r="I84" s="26"/>
      <c r="J84" s="25"/>
      <c r="K84" s="26"/>
      <c r="L84" s="36"/>
      <c r="M84" s="23"/>
      <c r="N84" s="28"/>
      <c r="O84" s="53"/>
      <c r="P84" s="2"/>
      <c r="Q84" s="56">
        <f t="shared" ref="Q84:Q88" si="9">+P84*O84</f>
        <v>0</v>
      </c>
    </row>
    <row r="85" spans="1:18" s="1" customFormat="1" ht="15" customHeight="1" x14ac:dyDescent="0.25">
      <c r="A85" s="37">
        <f>IF(N85="","",MAX(A$2:A84)+1)</f>
        <v>39</v>
      </c>
      <c r="B85" s="28"/>
      <c r="C85" s="62" t="s">
        <v>76</v>
      </c>
      <c r="D85" s="25"/>
      <c r="E85" s="26"/>
      <c r="F85" s="25"/>
      <c r="G85" s="26"/>
      <c r="H85" s="25"/>
      <c r="I85" s="26"/>
      <c r="J85" s="25"/>
      <c r="K85" s="26"/>
      <c r="L85" s="36"/>
      <c r="M85" s="23"/>
      <c r="N85" s="28" t="s">
        <v>19</v>
      </c>
      <c r="O85" s="53">
        <v>1</v>
      </c>
      <c r="P85" s="2"/>
      <c r="Q85" s="56">
        <f t="shared" si="9"/>
        <v>0</v>
      </c>
    </row>
    <row r="86" spans="1:18" s="1" customFormat="1" ht="15" customHeight="1" x14ac:dyDescent="0.25">
      <c r="A86" s="37">
        <f>IF(N86="","",MAX(A$2:A85)+1)</f>
        <v>40</v>
      </c>
      <c r="B86" s="28"/>
      <c r="C86" s="62" t="s">
        <v>103</v>
      </c>
      <c r="D86" s="25"/>
      <c r="E86" s="26"/>
      <c r="F86" s="25"/>
      <c r="G86" s="26"/>
      <c r="H86" s="25"/>
      <c r="I86" s="26"/>
      <c r="J86" s="121" t="s">
        <v>106</v>
      </c>
      <c r="K86" s="26"/>
      <c r="L86" s="36"/>
      <c r="M86" s="23"/>
      <c r="N86" s="28" t="s">
        <v>9</v>
      </c>
      <c r="O86" s="53">
        <v>17</v>
      </c>
      <c r="P86" s="2"/>
      <c r="Q86" s="56">
        <f t="shared" si="9"/>
        <v>0</v>
      </c>
    </row>
    <row r="87" spans="1:18" s="1" customFormat="1" ht="15" customHeight="1" x14ac:dyDescent="0.25">
      <c r="A87" s="37">
        <f>IF(N87="","",MAX(A$2:A86)+1)</f>
        <v>41</v>
      </c>
      <c r="B87" s="28"/>
      <c r="C87" s="62" t="s">
        <v>46</v>
      </c>
      <c r="D87" s="25"/>
      <c r="E87" s="26"/>
      <c r="F87" s="25"/>
      <c r="G87" s="26"/>
      <c r="H87" s="25"/>
      <c r="I87" s="26"/>
      <c r="J87" s="25"/>
      <c r="K87" s="26"/>
      <c r="L87" s="36"/>
      <c r="M87" s="23"/>
      <c r="N87" s="28" t="s">
        <v>9</v>
      </c>
      <c r="O87" s="53">
        <v>17</v>
      </c>
      <c r="P87" s="2"/>
      <c r="Q87" s="56">
        <f t="shared" si="9"/>
        <v>0</v>
      </c>
    </row>
    <row r="88" spans="1:18" s="1" customFormat="1" ht="15" customHeight="1" x14ac:dyDescent="0.25">
      <c r="A88" s="37">
        <f>IF(N88="","",MAX(A$2:A87)+1)</f>
        <v>42</v>
      </c>
      <c r="B88" s="28"/>
      <c r="C88" s="62" t="s">
        <v>57</v>
      </c>
      <c r="D88" s="25"/>
      <c r="E88" s="26"/>
      <c r="F88" s="25"/>
      <c r="G88" s="26"/>
      <c r="H88" s="25"/>
      <c r="I88" s="26"/>
      <c r="J88" s="25"/>
      <c r="K88" s="26"/>
      <c r="L88" s="36"/>
      <c r="M88" s="23"/>
      <c r="N88" s="28" t="s">
        <v>19</v>
      </c>
      <c r="O88" s="53">
        <v>1</v>
      </c>
      <c r="P88" s="2"/>
      <c r="Q88" s="56">
        <f t="shared" si="9"/>
        <v>0</v>
      </c>
    </row>
    <row r="89" spans="1:18" ht="15" customHeight="1" x14ac:dyDescent="0.25">
      <c r="A89" s="57" t="str">
        <f>IF(N89="","",MAX(A$2:A88)+1)</f>
        <v/>
      </c>
      <c r="B89" s="31"/>
      <c r="C89" s="5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1"/>
      <c r="O89" s="33"/>
      <c r="P89" s="34"/>
      <c r="Q89" s="33">
        <f t="shared" ref="Q89" si="10">+P89*O89</f>
        <v>0</v>
      </c>
      <c r="R89" s="7"/>
    </row>
    <row r="90" spans="1:18" ht="22.5" customHeight="1" x14ac:dyDescent="0.25">
      <c r="A90" s="10"/>
      <c r="B90" s="8"/>
      <c r="C90" s="51"/>
      <c r="D90" s="9"/>
      <c r="E90" s="9"/>
      <c r="F90" s="9"/>
      <c r="G90" s="9"/>
      <c r="H90" s="9"/>
      <c r="I90" s="9"/>
      <c r="J90" s="9"/>
      <c r="K90" s="9"/>
      <c r="L90" s="9"/>
      <c r="M90" s="59"/>
      <c r="N90" s="151" t="s">
        <v>6</v>
      </c>
      <c r="O90" s="152"/>
      <c r="P90" s="153">
        <f>SUM(Q64:Q89)</f>
        <v>0</v>
      </c>
      <c r="Q90" s="154"/>
    </row>
    <row r="91" spans="1:18" ht="22.2" customHeight="1" x14ac:dyDescent="0.25">
      <c r="A91" s="10"/>
      <c r="B91" s="8"/>
      <c r="C91" s="122" t="str">
        <f>+C65</f>
        <v>TRANCHE OPTIONNELLE 
Bungalows complémentaires pour phase 2</v>
      </c>
      <c r="E91" s="9"/>
      <c r="G91" s="9"/>
      <c r="H91" s="9"/>
      <c r="I91" s="9"/>
      <c r="K91" s="9"/>
      <c r="L91" s="9"/>
      <c r="M91" s="59"/>
      <c r="N91" s="90" t="s">
        <v>97</v>
      </c>
      <c r="O91" s="91"/>
      <c r="P91" s="164">
        <f>+P90*0.2</f>
        <v>0</v>
      </c>
      <c r="Q91" s="165"/>
    </row>
    <row r="92" spans="1:18" ht="25.2" customHeight="1" x14ac:dyDescent="0.25">
      <c r="A92" s="10"/>
      <c r="B92" s="8"/>
      <c r="C92" s="51"/>
      <c r="D92" s="9"/>
      <c r="E92" s="9"/>
      <c r="F92" s="9"/>
      <c r="G92" s="9"/>
      <c r="H92" s="9"/>
      <c r="I92" s="9"/>
      <c r="J92" s="9"/>
      <c r="K92" s="9"/>
      <c r="L92" s="9"/>
      <c r="M92" s="59"/>
      <c r="N92" s="92" t="s">
        <v>96</v>
      </c>
      <c r="O92" s="93"/>
      <c r="P92" s="166">
        <f>+P90+P91</f>
        <v>0</v>
      </c>
      <c r="Q92" s="167"/>
    </row>
    <row r="93" spans="1:18" ht="15" customHeight="1" x14ac:dyDescent="0.25">
      <c r="A93" s="10"/>
      <c r="B93" s="8"/>
      <c r="C93" s="51"/>
      <c r="D93" s="9"/>
      <c r="E93" s="5"/>
      <c r="F93" s="35"/>
      <c r="G93" s="5"/>
      <c r="H93" s="9"/>
      <c r="I93" s="5"/>
      <c r="J93" s="35"/>
      <c r="K93" s="5"/>
      <c r="L93" s="5"/>
      <c r="M93" s="35"/>
      <c r="N93" s="168"/>
      <c r="O93" s="168"/>
      <c r="P93" s="169"/>
      <c r="Q93" s="169"/>
      <c r="R93" s="7"/>
    </row>
    <row r="94" spans="1:18" ht="22.5" customHeight="1" x14ac:dyDescent="0.25">
      <c r="A94" s="10"/>
      <c r="B94" s="8"/>
      <c r="C94" s="51"/>
      <c r="D94" s="9"/>
      <c r="E94" s="9"/>
      <c r="F94" s="9"/>
      <c r="G94" s="9"/>
      <c r="H94" s="9"/>
      <c r="I94" s="9"/>
      <c r="J94" s="9"/>
      <c r="K94" s="9"/>
      <c r="L94" s="9"/>
      <c r="M94" s="9"/>
      <c r="N94" s="158"/>
      <c r="O94" s="158"/>
      <c r="P94" s="159"/>
      <c r="Q94" s="159"/>
      <c r="R94" s="7"/>
    </row>
    <row r="95" spans="1:18" x14ac:dyDescent="0.25">
      <c r="A95" s="10"/>
      <c r="B95" s="8"/>
      <c r="C95" s="51"/>
      <c r="D95" s="9"/>
      <c r="E95" s="9"/>
      <c r="F95" s="9"/>
      <c r="G95" s="9"/>
      <c r="H95" s="9"/>
      <c r="I95" s="9"/>
      <c r="J95" s="9"/>
      <c r="K95" s="9"/>
      <c r="L95" s="9"/>
      <c r="M95" s="9"/>
      <c r="O95" s="27"/>
      <c r="P95" s="27"/>
      <c r="Q95" s="27"/>
      <c r="R95" s="7"/>
    </row>
    <row r="96" spans="1:18" x14ac:dyDescent="0.25">
      <c r="A96" s="10"/>
      <c r="B96" s="8"/>
      <c r="C96" s="51"/>
      <c r="D96" s="9"/>
      <c r="E96" s="9"/>
      <c r="F96" s="9"/>
      <c r="G96" s="9"/>
      <c r="H96" s="9"/>
      <c r="I96" s="9"/>
      <c r="J96" s="9"/>
      <c r="K96" s="9"/>
      <c r="L96" s="9"/>
      <c r="M96" s="9"/>
      <c r="O96" s="27"/>
      <c r="P96" s="27"/>
      <c r="Q96" s="27"/>
      <c r="R96" s="7"/>
    </row>
  </sheetData>
  <mergeCells count="17">
    <mergeCell ref="N94:O94"/>
    <mergeCell ref="P94:Q94"/>
    <mergeCell ref="C6:M6"/>
    <mergeCell ref="C9:M9"/>
    <mergeCell ref="C65:M65"/>
    <mergeCell ref="P91:Q91"/>
    <mergeCell ref="P61:Q61"/>
    <mergeCell ref="P62:Q62"/>
    <mergeCell ref="P92:Q92"/>
    <mergeCell ref="N93:O93"/>
    <mergeCell ref="P93:Q93"/>
    <mergeCell ref="C1:L1"/>
    <mergeCell ref="N90:O90"/>
    <mergeCell ref="P90:Q90"/>
    <mergeCell ref="C3:M3"/>
    <mergeCell ref="N60:O60"/>
    <mergeCell ref="P60:Q60"/>
  </mergeCells>
  <printOptions horizontalCentered="1"/>
  <pageMargins left="0.39370078740157483" right="0.39370078740157483" top="0.55118110236220474" bottom="0.74803149606299213" header="0.31496062992125984" footer="0.31496062992125984"/>
  <pageSetup paperSize="9" scale="79" fitToHeight="0" orientation="portrait" r:id="rId1"/>
  <headerFooter differentFirst="1">
    <oddFooter>&amp;L&amp;8 77 - Fontainebleau
Château&amp;C&amp;8BASE VIE&amp;R&amp;8Lot 00
 Page &amp;P / &amp;N</oddFoot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BASE VIE</vt:lpstr>
      <vt:lpstr>'BASE VIE'!Impression_des_titres</vt:lpstr>
      <vt:lpstr>'BASE VIE'!Zone_d_impression</vt:lpstr>
      <vt:lpstr>PDG!Zone_d_impression</vt:lpstr>
    </vt:vector>
  </TitlesOfParts>
  <Company>Cabinet FRANCOIS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FRANCOIS</dc:creator>
  <cp:lastModifiedBy>Renault Frédéric</cp:lastModifiedBy>
  <cp:lastPrinted>2025-09-10T14:15:28Z</cp:lastPrinted>
  <dcterms:created xsi:type="dcterms:W3CDTF">2006-09-22T17:42:44Z</dcterms:created>
  <dcterms:modified xsi:type="dcterms:W3CDTF">2025-09-22T09:37:38Z</dcterms:modified>
</cp:coreProperties>
</file>